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8240" windowHeight="11640" activeTab="1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D34" i="2" l="1"/>
  <c r="X34" i="2"/>
  <c r="D35" i="2"/>
  <c r="X35" i="2"/>
  <c r="D32" i="2"/>
  <c r="D33" i="2"/>
  <c r="D36" i="2"/>
  <c r="D37" i="2"/>
  <c r="X32" i="2"/>
  <c r="X33" i="2"/>
  <c r="D31" i="2"/>
  <c r="D29" i="2"/>
  <c r="D27" i="2"/>
  <c r="D25" i="2"/>
  <c r="D23" i="2"/>
  <c r="D21" i="2"/>
  <c r="D19" i="2"/>
  <c r="D17" i="2"/>
  <c r="D15" i="2"/>
  <c r="D13" i="2"/>
  <c r="D30" i="2"/>
  <c r="D28" i="2"/>
  <c r="D26" i="2"/>
  <c r="D24" i="2"/>
  <c r="D22" i="2"/>
  <c r="D20" i="2"/>
  <c r="D18" i="2"/>
  <c r="D16" i="2"/>
  <c r="D14" i="2"/>
  <c r="D12" i="2"/>
  <c r="X37" i="2"/>
  <c r="X36" i="2"/>
  <c r="D11" i="2"/>
  <c r="D10" i="2"/>
  <c r="K17" i="1" l="1"/>
  <c r="I19" i="1" l="1"/>
  <c r="C17" i="1" l="1"/>
  <c r="K19" i="1"/>
  <c r="J15" i="1" l="1"/>
  <c r="J14" i="1"/>
  <c r="C18" i="1"/>
  <c r="D11" i="1"/>
  <c r="Y28" i="2" s="1"/>
  <c r="D15" i="1"/>
  <c r="Y36" i="2" s="1"/>
  <c r="Z36" i="2" s="1"/>
  <c r="J10" i="1"/>
  <c r="Y27" i="2" s="1"/>
  <c r="J11" i="1"/>
  <c r="Y29" i="2" s="1"/>
  <c r="Y35" i="2"/>
  <c r="Z35" i="2" s="1"/>
  <c r="D10" i="1"/>
  <c r="Y26" i="2" s="1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0" i="2"/>
  <c r="X11" i="2"/>
  <c r="L10" i="1" l="1"/>
  <c r="L11" i="1"/>
  <c r="D14" i="1" l="1"/>
  <c r="D13" i="1"/>
  <c r="J13" i="1"/>
  <c r="Y33" i="2" s="1"/>
  <c r="Z33" i="2" s="1"/>
  <c r="Y37" i="2"/>
  <c r="Z37" i="2" s="1"/>
  <c r="AC37" i="2" s="1"/>
  <c r="D8" i="3" s="1"/>
  <c r="D8" i="1"/>
  <c r="Y22" i="2" s="1"/>
  <c r="Z28" i="2" l="1"/>
  <c r="Y32" i="2"/>
  <c r="Z32" i="2" s="1"/>
  <c r="AC33" i="2" s="1"/>
  <c r="D19" i="3" s="1"/>
  <c r="Y34" i="2"/>
  <c r="Z34" i="2" s="1"/>
  <c r="AC35" i="2" s="1"/>
  <c r="D10" i="3" s="1"/>
  <c r="L14" i="1"/>
  <c r="L13" i="1"/>
  <c r="Z29" i="2"/>
  <c r="L15" i="1"/>
  <c r="J3" i="1"/>
  <c r="J7" i="1"/>
  <c r="D4" i="1"/>
  <c r="J12" i="1"/>
  <c r="D5" i="1"/>
  <c r="D9" i="1"/>
  <c r="J4" i="1"/>
  <c r="Y15" i="2" s="1"/>
  <c r="J8" i="1"/>
  <c r="D2" i="1"/>
  <c r="D6" i="1"/>
  <c r="D12" i="1"/>
  <c r="J5" i="1"/>
  <c r="J9" i="1"/>
  <c r="D3" i="1"/>
  <c r="D7" i="1"/>
  <c r="J2" i="1"/>
  <c r="J6" i="1"/>
  <c r="Y20" i="2" l="1"/>
  <c r="Z27" i="2"/>
  <c r="Y30" i="2"/>
  <c r="Z30" i="2" s="1"/>
  <c r="Z15" i="2"/>
  <c r="Y14" i="2"/>
  <c r="Z14" i="2" s="1"/>
  <c r="AC15" i="2" s="1"/>
  <c r="D15" i="3" s="1"/>
  <c r="Y12" i="2"/>
  <c r="Z12" i="2" s="1"/>
  <c r="Y18" i="2"/>
  <c r="Y24" i="2"/>
  <c r="Z24" i="2" s="1"/>
  <c r="Z20" i="2"/>
  <c r="Y21" i="2"/>
  <c r="Z21" i="2" s="1"/>
  <c r="Z18" i="2"/>
  <c r="Y19" i="2"/>
  <c r="Z19" i="2" s="1"/>
  <c r="Y25" i="2"/>
  <c r="Z25" i="2" s="1"/>
  <c r="Y10" i="2"/>
  <c r="Z10" i="2" s="1"/>
  <c r="Y16" i="2"/>
  <c r="Z16" i="2" s="1"/>
  <c r="Y13" i="2"/>
  <c r="Z13" i="2" s="1"/>
  <c r="Y11" i="2"/>
  <c r="Z11" i="2" s="1"/>
  <c r="Y17" i="2"/>
  <c r="Z17" i="2" s="1"/>
  <c r="Y23" i="2"/>
  <c r="Z23" i="2" s="1"/>
  <c r="Z26" i="2"/>
  <c r="AC27" i="2" s="1"/>
  <c r="D17" i="3" s="1"/>
  <c r="Y31" i="2"/>
  <c r="Z31" i="2" s="1"/>
  <c r="AC29" i="2"/>
  <c r="D7" i="3" s="1"/>
  <c r="L4" i="1"/>
  <c r="L8" i="1"/>
  <c r="Z22" i="2"/>
  <c r="L7" i="1"/>
  <c r="L3" i="1"/>
  <c r="L12" i="1"/>
  <c r="L6" i="1"/>
  <c r="L9" i="1"/>
  <c r="L2" i="1"/>
  <c r="L5" i="1"/>
  <c r="AC21" i="2" l="1"/>
  <c r="D13" i="3" s="1"/>
  <c r="AC23" i="2"/>
  <c r="D14" i="3" s="1"/>
  <c r="AC17" i="2"/>
  <c r="D12" i="3" s="1"/>
  <c r="AC31" i="2"/>
  <c r="D20" i="3" s="1"/>
  <c r="AC25" i="2"/>
  <c r="D9" i="3" s="1"/>
  <c r="AC19" i="2"/>
  <c r="D11" i="3" s="1"/>
  <c r="AC11" i="2"/>
  <c r="D18" i="3" s="1"/>
  <c r="AC13" i="2"/>
  <c r="D16" i="3" s="1"/>
</calcChain>
</file>

<file path=xl/sharedStrings.xml><?xml version="1.0" encoding="utf-8"?>
<sst xmlns="http://schemas.openxmlformats.org/spreadsheetml/2006/main" count="80" uniqueCount="58">
  <si>
    <t>handicap</t>
  </si>
  <si>
    <t>totaal</t>
  </si>
  <si>
    <t>€</t>
  </si>
  <si>
    <t>personen</t>
  </si>
  <si>
    <t>pp</t>
  </si>
  <si>
    <t>worp 1</t>
  </si>
  <si>
    <t>worp 2</t>
  </si>
  <si>
    <t>worp 3</t>
  </si>
  <si>
    <t>worp 4</t>
  </si>
  <si>
    <t>worp 5</t>
  </si>
  <si>
    <t>worp 6</t>
  </si>
  <si>
    <t>worp 7</t>
  </si>
  <si>
    <t>worp 8</t>
  </si>
  <si>
    <t>NAAM</t>
  </si>
  <si>
    <t>gew</t>
  </si>
  <si>
    <t>meters</t>
  </si>
  <si>
    <t>team</t>
  </si>
  <si>
    <t>team uitslag</t>
  </si>
  <si>
    <t>Erik Opdebeeck</t>
  </si>
  <si>
    <t>Roger De Nys</t>
  </si>
  <si>
    <t>Herman Bursens</t>
  </si>
  <si>
    <t>Franky Savat</t>
  </si>
  <si>
    <t>Ludwig Goddaert</t>
  </si>
  <si>
    <t>Walter De Cock</t>
  </si>
  <si>
    <t>Franky De Dobbelaere</t>
  </si>
  <si>
    <t>Jan Anthonissen</t>
  </si>
  <si>
    <t>Ruud Beunder</t>
  </si>
  <si>
    <t>Graham Johnstone</t>
  </si>
  <si>
    <t>Danny De Vynck</t>
  </si>
  <si>
    <t>Ray Carnes</t>
  </si>
  <si>
    <t>Gerry Baert</t>
  </si>
  <si>
    <t>worp 9</t>
  </si>
  <si>
    <t>Steve Van Bulck</t>
  </si>
  <si>
    <t>Rob Rosman</t>
  </si>
  <si>
    <t>Fabrice Roerhig</t>
  </si>
  <si>
    <t>Vallet JM</t>
  </si>
  <si>
    <t>André Poidevin</t>
  </si>
  <si>
    <t>personen BBQ</t>
  </si>
  <si>
    <t>gemiddeld per 2 werpers of</t>
  </si>
  <si>
    <t>te halen via afstand x handicap</t>
  </si>
  <si>
    <t>Eric Verheyen</t>
  </si>
  <si>
    <t>Alain Campion</t>
  </si>
  <si>
    <t>Erik Peeters</t>
  </si>
  <si>
    <t>Martine Campion</t>
  </si>
  <si>
    <t>Bernard Verbruggen</t>
  </si>
  <si>
    <t>Raphael Defernez</t>
  </si>
  <si>
    <t>Guy De Beuckelaer</t>
  </si>
  <si>
    <t>Francois Lefebure</t>
  </si>
  <si>
    <t>Martin Sinterniklaas</t>
  </si>
  <si>
    <t>Team stand :</t>
  </si>
  <si>
    <t>team nr</t>
  </si>
  <si>
    <t>ranking</t>
  </si>
  <si>
    <t>stand</t>
  </si>
  <si>
    <t>Goyvaerts Erik</t>
  </si>
  <si>
    <t>84 22</t>
  </si>
  <si>
    <t>licht variabele wind uit westelijke richting ; 22 graden ; zonnig en droog</t>
  </si>
  <si>
    <t>Fun Games 6-6-2015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</si>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</sst>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Arial"/>
      <family val="2"/>
    </font>
    <font>
      <b/>
      <sz val="8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/>
    <xf numFmtId="1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7" fillId="0" borderId="0" xfId="0" applyFont="1"/>
    <xf numFmtId="0" fontId="7" fillId="0" borderId="11" xfId="0" applyFont="1" applyBorder="1"/>
    <xf numFmtId="0" fontId="7" fillId="0" borderId="7" xfId="0" applyFont="1" applyBorder="1"/>
    <xf numFmtId="0" fontId="7" fillId="0" borderId="14" xfId="0" applyFont="1" applyBorder="1"/>
    <xf numFmtId="0" fontId="0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/>
    <xf numFmtId="0" fontId="0" fillId="0" borderId="16" xfId="0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17" xfId="0" quotePrefix="1" applyNumberFormat="1" applyFont="1" applyBorder="1" applyAlignment="1">
      <alignment horizontal="center"/>
    </xf>
    <xf numFmtId="2" fontId="3" fillId="0" borderId="19" xfId="0" quotePrefix="1" applyNumberFormat="1" applyFont="1" applyBorder="1" applyAlignment="1">
      <alignment horizontal="center"/>
    </xf>
    <xf numFmtId="0" fontId="0" fillId="0" borderId="20" xfId="0" applyBorder="1"/>
    <xf numFmtId="0" fontId="0" fillId="2" borderId="21" xfId="0" applyFill="1" applyBorder="1" applyAlignment="1">
      <alignment horizontal="center"/>
    </xf>
    <xf numFmtId="1" fontId="5" fillId="2" borderId="2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0" fontId="7" fillId="0" borderId="15" xfId="0" applyFont="1" applyBorder="1"/>
    <xf numFmtId="2" fontId="3" fillId="0" borderId="17" xfId="0" applyNumberFormat="1" applyFont="1" applyBorder="1" applyAlignment="1">
      <alignment horizontal="center"/>
    </xf>
    <xf numFmtId="1" fontId="5" fillId="0" borderId="18" xfId="0" quotePrefix="1" applyNumberFormat="1" applyFont="1" applyBorder="1" applyAlignment="1">
      <alignment horizontal="center"/>
    </xf>
    <xf numFmtId="2" fontId="3" fillId="0" borderId="25" xfId="0" applyNumberFormat="1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0" xfId="0" applyFill="1" applyAlignment="1">
      <alignment horizontal="center"/>
    </xf>
    <xf numFmtId="2" fontId="0" fillId="2" borderId="17" xfId="0" applyNumberFormat="1" applyFont="1" applyFill="1" applyBorder="1" applyAlignment="1">
      <alignment horizontal="left"/>
    </xf>
    <xf numFmtId="2" fontId="3" fillId="2" borderId="17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2" fontId="3" fillId="0" borderId="24" xfId="0" quotePrefix="1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1" fillId="0" borderId="28" xfId="0" applyFont="1" applyBorder="1" applyAlignment="1">
      <alignment vertical="center"/>
    </xf>
  </cellXfs>
  <cellStyles count="3">
    <cellStyle name="Standaard" xfId="0" builtinId="0"/>
    <cellStyle name="Standaard 2" xfId="2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138595</xdr:colOff>
      <xdr:row>0</xdr:row>
      <xdr:rowOff>116647</xdr:rowOff>
    </xdr:from>
    <xdr:to>
      <xdr:col>3</xdr:col>
      <xdr:colOff>605320</xdr:colOff>
      <xdr:row>6</xdr:row>
      <xdr:rowOff>203733</xdr:rowOff>
    </xdr:to>
    <xdr:pic>
      <xdr:nvPicPr>
        <xdr:cNvPr id="6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443" y="116647"/>
          <a:ext cx="1156942" cy="13984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9525</xdr:colOff>
      <xdr:row>6</xdr:row>
      <xdr:rowOff>115661</xdr:rowOff>
    </xdr:to>
    <xdr:pic>
      <xdr:nvPicPr>
        <xdr:cNvPr id="7" name="Afbeelding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95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81643</xdr:colOff>
      <xdr:row>0</xdr:row>
      <xdr:rowOff>81643</xdr:rowOff>
    </xdr:from>
    <xdr:to>
      <xdr:col>28</xdr:col>
      <xdr:colOff>299676</xdr:colOff>
      <xdr:row>6</xdr:row>
      <xdr:rowOff>190192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79929" y="81643"/>
          <a:ext cx="1170533" cy="1469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I26" sqref="I26"/>
    </sheetView>
  </sheetViews>
  <sheetFormatPr defaultRowHeight="14.25" x14ac:dyDescent="0.2"/>
  <cols>
    <col min="1" max="1" width="9" style="1"/>
    <col min="2" max="2" width="13.25" customWidth="1"/>
    <col min="6" max="6" width="4.625" customWidth="1"/>
    <col min="7" max="7" width="9" style="1"/>
    <col min="8" max="8" width="14.125" customWidth="1"/>
    <col min="11" max="11" width="15.25" style="1" customWidth="1"/>
  </cols>
  <sheetData>
    <row r="1" spans="1:13" x14ac:dyDescent="0.2">
      <c r="A1" s="47"/>
      <c r="B1" s="48"/>
      <c r="C1" s="48" t="s">
        <v>15</v>
      </c>
      <c r="D1" s="48" t="s">
        <v>0</v>
      </c>
      <c r="E1" s="48" t="s">
        <v>37</v>
      </c>
      <c r="F1" s="48"/>
      <c r="G1" s="47"/>
      <c r="H1" s="48"/>
      <c r="I1" s="48" t="s">
        <v>15</v>
      </c>
      <c r="J1" s="48" t="s">
        <v>0</v>
      </c>
      <c r="K1" s="47" t="s">
        <v>37</v>
      </c>
      <c r="L1" s="48" t="s">
        <v>1</v>
      </c>
      <c r="M1" s="48"/>
    </row>
    <row r="2" spans="1:13" x14ac:dyDescent="0.2">
      <c r="A2" s="47">
        <v>1</v>
      </c>
      <c r="B2" s="49" t="s">
        <v>19</v>
      </c>
      <c r="C2" s="48">
        <v>100</v>
      </c>
      <c r="D2" s="48">
        <f>(C17/2)/C2</f>
        <v>1.8785714285714286</v>
      </c>
      <c r="E2" s="48">
        <v>1</v>
      </c>
      <c r="F2" s="48"/>
      <c r="G2" s="47">
        <v>15</v>
      </c>
      <c r="H2" s="49" t="s">
        <v>45</v>
      </c>
      <c r="I2" s="48">
        <v>230</v>
      </c>
      <c r="J2" s="48">
        <f>(C17/2)/I2</f>
        <v>0.81677018633540377</v>
      </c>
      <c r="K2" s="47">
        <v>1</v>
      </c>
      <c r="L2" s="48">
        <f t="shared" ref="L2:L15" si="0">C2*D2+I2*J2</f>
        <v>375.71428571428572</v>
      </c>
      <c r="M2" s="48"/>
    </row>
    <row r="3" spans="1:13" x14ac:dyDescent="0.2">
      <c r="A3" s="47">
        <v>2</v>
      </c>
      <c r="B3" s="49" t="s">
        <v>20</v>
      </c>
      <c r="C3" s="48">
        <v>145</v>
      </c>
      <c r="D3" s="48">
        <f>(C17/2)/C3</f>
        <v>1.2955665024630543</v>
      </c>
      <c r="E3" s="48">
        <v>1</v>
      </c>
      <c r="F3" s="48"/>
      <c r="G3" s="47">
        <v>16</v>
      </c>
      <c r="H3" s="49" t="s">
        <v>34</v>
      </c>
      <c r="I3" s="48">
        <v>250</v>
      </c>
      <c r="J3" s="48">
        <f>(C17/2)/I3</f>
        <v>0.75142857142857145</v>
      </c>
      <c r="K3" s="47">
        <v>1</v>
      </c>
      <c r="L3" s="48">
        <f t="shared" si="0"/>
        <v>375.71428571428572</v>
      </c>
      <c r="M3" s="48"/>
    </row>
    <row r="4" spans="1:13" x14ac:dyDescent="0.2">
      <c r="A4" s="47">
        <v>3</v>
      </c>
      <c r="B4" s="49" t="s">
        <v>48</v>
      </c>
      <c r="C4" s="48">
        <v>175</v>
      </c>
      <c r="D4" s="48">
        <f>(C17/2)/C4</f>
        <v>1.073469387755102</v>
      </c>
      <c r="E4" s="48">
        <v>1</v>
      </c>
      <c r="F4" s="48"/>
      <c r="G4" s="47">
        <v>17</v>
      </c>
      <c r="H4" s="49" t="s">
        <v>36</v>
      </c>
      <c r="I4" s="48">
        <v>235</v>
      </c>
      <c r="J4" s="48">
        <f>(C17/2)/I4</f>
        <v>0.79939209726443772</v>
      </c>
      <c r="K4" s="47">
        <v>1</v>
      </c>
      <c r="L4" s="48">
        <f t="shared" si="0"/>
        <v>375.71428571428572</v>
      </c>
      <c r="M4" s="48"/>
    </row>
    <row r="5" spans="1:13" x14ac:dyDescent="0.2">
      <c r="A5" s="47">
        <v>4</v>
      </c>
      <c r="B5" s="49" t="s">
        <v>18</v>
      </c>
      <c r="C5" s="48">
        <v>220</v>
      </c>
      <c r="D5" s="48">
        <f>(C17/2)/C5</f>
        <v>0.85389610389610393</v>
      </c>
      <c r="E5" s="48">
        <v>2</v>
      </c>
      <c r="F5" s="48"/>
      <c r="G5" s="47">
        <v>18</v>
      </c>
      <c r="H5" s="49" t="s">
        <v>22</v>
      </c>
      <c r="I5" s="48">
        <v>200</v>
      </c>
      <c r="J5" s="48">
        <f>(C17/2)/I5</f>
        <v>0.93928571428571428</v>
      </c>
      <c r="K5" s="47">
        <v>2</v>
      </c>
      <c r="L5" s="48">
        <f t="shared" si="0"/>
        <v>375.71428571428572</v>
      </c>
      <c r="M5" s="48"/>
    </row>
    <row r="6" spans="1:13" x14ac:dyDescent="0.2">
      <c r="A6" s="47">
        <v>5</v>
      </c>
      <c r="B6" s="49" t="s">
        <v>40</v>
      </c>
      <c r="C6" s="48">
        <v>180</v>
      </c>
      <c r="D6" s="48">
        <f>(C17/2)/C6</f>
        <v>1.0436507936507937</v>
      </c>
      <c r="E6" s="48">
        <v>2</v>
      </c>
      <c r="F6" s="48"/>
      <c r="G6" s="47">
        <v>19</v>
      </c>
      <c r="H6" s="49" t="s">
        <v>23</v>
      </c>
      <c r="I6" s="48">
        <v>180</v>
      </c>
      <c r="J6" s="48">
        <f>(C17/2)/I6</f>
        <v>1.0436507936507937</v>
      </c>
      <c r="K6" s="47">
        <v>1</v>
      </c>
      <c r="L6" s="48">
        <f t="shared" si="0"/>
        <v>375.71428571428572</v>
      </c>
      <c r="M6" s="48"/>
    </row>
    <row r="7" spans="1:13" x14ac:dyDescent="0.2">
      <c r="A7" s="47">
        <v>6</v>
      </c>
      <c r="B7" s="49" t="s">
        <v>25</v>
      </c>
      <c r="C7" s="48">
        <v>180</v>
      </c>
      <c r="D7" s="48">
        <f>(C17/2)/C7</f>
        <v>1.0436507936507937</v>
      </c>
      <c r="E7" s="48">
        <v>1</v>
      </c>
      <c r="F7" s="48"/>
      <c r="G7" s="47">
        <v>20</v>
      </c>
      <c r="H7" s="49" t="s">
        <v>47</v>
      </c>
      <c r="I7" s="48">
        <v>210</v>
      </c>
      <c r="J7" s="48">
        <f>(C17/2)/I7</f>
        <v>0.89455782312925169</v>
      </c>
      <c r="K7" s="47">
        <v>1</v>
      </c>
      <c r="L7" s="48">
        <f t="shared" si="0"/>
        <v>375.71428571428572</v>
      </c>
      <c r="M7" s="48"/>
    </row>
    <row r="8" spans="1:13" x14ac:dyDescent="0.2">
      <c r="A8" s="47">
        <v>7</v>
      </c>
      <c r="B8" s="49" t="s">
        <v>44</v>
      </c>
      <c r="C8" s="48">
        <v>170</v>
      </c>
      <c r="D8" s="48">
        <f>(C17/2)/C8</f>
        <v>1.1050420168067228</v>
      </c>
      <c r="E8" s="48">
        <v>1</v>
      </c>
      <c r="F8" s="48"/>
      <c r="G8" s="47">
        <v>21</v>
      </c>
      <c r="H8" s="49" t="s">
        <v>21</v>
      </c>
      <c r="I8" s="48">
        <v>220</v>
      </c>
      <c r="J8" s="48">
        <f>(C17/2)/I8</f>
        <v>0.85389610389610393</v>
      </c>
      <c r="K8" s="47">
        <v>1</v>
      </c>
      <c r="L8" s="48">
        <f t="shared" si="0"/>
        <v>375.71428571428572</v>
      </c>
      <c r="M8" s="48"/>
    </row>
    <row r="9" spans="1:13" x14ac:dyDescent="0.2">
      <c r="A9" s="47">
        <v>8</v>
      </c>
      <c r="B9" s="49" t="s">
        <v>53</v>
      </c>
      <c r="C9" s="48">
        <v>200</v>
      </c>
      <c r="D9" s="48">
        <f>(C17/2)/C9</f>
        <v>0.93928571428571428</v>
      </c>
      <c r="E9" s="48">
        <v>2</v>
      </c>
      <c r="F9" s="48"/>
      <c r="G9" s="47">
        <v>22</v>
      </c>
      <c r="H9" s="49" t="s">
        <v>30</v>
      </c>
      <c r="I9" s="48">
        <v>175</v>
      </c>
      <c r="J9" s="48">
        <f>(C17/2)/I9</f>
        <v>1.073469387755102</v>
      </c>
      <c r="K9" s="47">
        <v>1</v>
      </c>
      <c r="L9" s="48">
        <f t="shared" si="0"/>
        <v>375.71428571428572</v>
      </c>
      <c r="M9" s="48"/>
    </row>
    <row r="10" spans="1:13" x14ac:dyDescent="0.2">
      <c r="A10" s="47">
        <v>9</v>
      </c>
      <c r="B10" s="49" t="s">
        <v>33</v>
      </c>
      <c r="C10" s="48">
        <v>175</v>
      </c>
      <c r="D10" s="48">
        <f>(C17/2)/C10</f>
        <v>1.073469387755102</v>
      </c>
      <c r="E10" s="48">
        <v>1</v>
      </c>
      <c r="F10" s="48"/>
      <c r="G10" s="47">
        <v>23</v>
      </c>
      <c r="H10" s="49" t="s">
        <v>26</v>
      </c>
      <c r="I10" s="48">
        <v>210</v>
      </c>
      <c r="J10" s="48">
        <f>(C17/2)/I10</f>
        <v>0.89455782312925169</v>
      </c>
      <c r="K10" s="47">
        <v>1</v>
      </c>
      <c r="L10" s="48">
        <f t="shared" si="0"/>
        <v>375.71428571428572</v>
      </c>
      <c r="M10" s="48"/>
    </row>
    <row r="11" spans="1:13" x14ac:dyDescent="0.2">
      <c r="A11" s="47">
        <v>10</v>
      </c>
      <c r="B11" s="49" t="s">
        <v>32</v>
      </c>
      <c r="C11" s="48">
        <v>170</v>
      </c>
      <c r="D11" s="48">
        <f>(C17/2)/C11</f>
        <v>1.1050420168067228</v>
      </c>
      <c r="E11" s="48">
        <v>2</v>
      </c>
      <c r="F11" s="48"/>
      <c r="G11" s="47">
        <v>24</v>
      </c>
      <c r="H11" s="49" t="s">
        <v>46</v>
      </c>
      <c r="I11" s="48">
        <v>205</v>
      </c>
      <c r="J11" s="48">
        <f>(C17/2)/I11</f>
        <v>0.91637630662020908</v>
      </c>
      <c r="K11" s="47">
        <v>2</v>
      </c>
      <c r="L11" s="48">
        <f t="shared" si="0"/>
        <v>375.71428571428572</v>
      </c>
      <c r="M11" s="48"/>
    </row>
    <row r="12" spans="1:13" x14ac:dyDescent="0.2">
      <c r="A12" s="47">
        <v>11</v>
      </c>
      <c r="B12" s="49" t="s">
        <v>35</v>
      </c>
      <c r="C12" s="48">
        <v>160</v>
      </c>
      <c r="D12" s="48">
        <f>(C17/2)/C12</f>
        <v>1.1741071428571428</v>
      </c>
      <c r="E12" s="48">
        <v>1</v>
      </c>
      <c r="F12" s="48"/>
      <c r="G12" s="47">
        <v>25</v>
      </c>
      <c r="H12" s="49" t="s">
        <v>42</v>
      </c>
      <c r="I12" s="48">
        <v>175</v>
      </c>
      <c r="J12" s="48">
        <f>(C17/2)/I12</f>
        <v>1.073469387755102</v>
      </c>
      <c r="K12" s="47">
        <v>1</v>
      </c>
      <c r="L12" s="48">
        <f t="shared" si="0"/>
        <v>375.71428571428567</v>
      </c>
      <c r="M12" s="48"/>
    </row>
    <row r="13" spans="1:13" x14ac:dyDescent="0.2">
      <c r="A13" s="47">
        <v>12</v>
      </c>
      <c r="B13" s="49" t="s">
        <v>27</v>
      </c>
      <c r="C13" s="48">
        <v>195</v>
      </c>
      <c r="D13" s="48">
        <f>(C17/2)/C13</f>
        <v>0.96336996336996339</v>
      </c>
      <c r="E13" s="48">
        <v>1</v>
      </c>
      <c r="F13" s="48"/>
      <c r="G13" s="47">
        <v>26</v>
      </c>
      <c r="H13" s="49" t="s">
        <v>28</v>
      </c>
      <c r="I13" s="48">
        <v>195</v>
      </c>
      <c r="J13" s="48">
        <f>(C17/2)/I13</f>
        <v>0.96336996336996339</v>
      </c>
      <c r="K13" s="47">
        <v>1</v>
      </c>
      <c r="L13" s="48">
        <f t="shared" si="0"/>
        <v>375.71428571428572</v>
      </c>
      <c r="M13" s="48"/>
    </row>
    <row r="14" spans="1:13" x14ac:dyDescent="0.2">
      <c r="A14" s="47">
        <v>13</v>
      </c>
      <c r="B14" s="49" t="s">
        <v>29</v>
      </c>
      <c r="C14" s="48">
        <v>195</v>
      </c>
      <c r="D14" s="48">
        <f>(C17/2)/C14</f>
        <v>0.96336996336996339</v>
      </c>
      <c r="E14" s="48">
        <v>1</v>
      </c>
      <c r="F14" s="48"/>
      <c r="G14" s="47">
        <v>27</v>
      </c>
      <c r="H14" s="49" t="s">
        <v>41</v>
      </c>
      <c r="I14" s="48">
        <v>220</v>
      </c>
      <c r="J14" s="48">
        <f>(C17/2)/I14</f>
        <v>0.85389610389610393</v>
      </c>
      <c r="K14" s="47">
        <v>1</v>
      </c>
      <c r="L14" s="48">
        <f t="shared" si="0"/>
        <v>375.71428571428572</v>
      </c>
      <c r="M14" s="48"/>
    </row>
    <row r="15" spans="1:13" x14ac:dyDescent="0.2">
      <c r="A15" s="47">
        <v>14</v>
      </c>
      <c r="B15" s="49" t="s">
        <v>43</v>
      </c>
      <c r="C15" s="48">
        <v>100</v>
      </c>
      <c r="D15" s="48">
        <f>(C17/2)/C15</f>
        <v>1.8785714285714286</v>
      </c>
      <c r="E15" s="48">
        <v>1</v>
      </c>
      <c r="F15" s="48"/>
      <c r="G15" s="47">
        <v>28</v>
      </c>
      <c r="H15" s="49" t="s">
        <v>24</v>
      </c>
      <c r="I15" s="48">
        <v>190</v>
      </c>
      <c r="J15" s="48">
        <f>(C17/2)/I15</f>
        <v>0.98872180451127822</v>
      </c>
      <c r="K15" s="47">
        <v>0</v>
      </c>
      <c r="L15" s="48">
        <f t="shared" si="0"/>
        <v>375.71428571428572</v>
      </c>
      <c r="M15" s="48"/>
    </row>
    <row r="16" spans="1:13" x14ac:dyDescent="0.2">
      <c r="A16" s="47"/>
      <c r="B16" s="48"/>
      <c r="C16" s="48"/>
      <c r="D16" s="48"/>
      <c r="E16" s="48"/>
      <c r="F16" s="48"/>
      <c r="G16" s="47"/>
      <c r="H16" s="49"/>
      <c r="I16" s="48"/>
      <c r="J16" s="48"/>
      <c r="K16" s="47"/>
      <c r="L16" s="48"/>
      <c r="M16" s="48"/>
    </row>
    <row r="17" spans="3:12" x14ac:dyDescent="0.2">
      <c r="C17">
        <f>AVERAGE(C2:C15,I2:I15)*2</f>
        <v>375.71428571428572</v>
      </c>
      <c r="D17" t="s">
        <v>38</v>
      </c>
      <c r="K17" s="1">
        <f>SUM(E2:E15,K2:K15)</f>
        <v>33</v>
      </c>
      <c r="L17" t="s">
        <v>3</v>
      </c>
    </row>
    <row r="18" spans="3:12" x14ac:dyDescent="0.2">
      <c r="C18">
        <f>C17/2</f>
        <v>187.85714285714286</v>
      </c>
      <c r="D18" t="s">
        <v>39</v>
      </c>
      <c r="K18" s="1">
        <v>17.5</v>
      </c>
      <c r="L18" t="s">
        <v>4</v>
      </c>
    </row>
    <row r="19" spans="3:12" x14ac:dyDescent="0.2">
      <c r="I19">
        <f>15*30+20*4</f>
        <v>530</v>
      </c>
      <c r="K19" s="1">
        <f>(K17*K18)</f>
        <v>577.5</v>
      </c>
      <c r="L19" t="s">
        <v>2</v>
      </c>
    </row>
  </sheetData>
  <sortState ref="G2:L15">
    <sortCondition ref="G2:G15"/>
  </sortState>
  <pageMargins left="0.7" right="0.7" top="0.75" bottom="0.75" header="0.3" footer="0.3"/>
  <pageSetup paperSize="9" scale="9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zoomScale="71" zoomScaleNormal="71" workbookViewId="0">
      <selection activeCell="I6" sqref="I6"/>
    </sheetView>
  </sheetViews>
  <sheetFormatPr defaultRowHeight="15.75" x14ac:dyDescent="0.25"/>
  <cols>
    <col min="1" max="1" width="6.125" style="1" customWidth="1"/>
    <col min="2" max="2" width="4.125" hidden="1" customWidth="1"/>
    <col min="4" max="4" width="23.125" customWidth="1"/>
    <col min="5" max="5" width="5.5" customWidth="1"/>
    <col min="7" max="7" width="5.5" customWidth="1"/>
    <col min="9" max="9" width="5.5" customWidth="1"/>
    <col min="11" max="11" width="5.5" customWidth="1"/>
    <col min="13" max="13" width="5.5" customWidth="1"/>
    <col min="15" max="15" width="5.5" customWidth="1"/>
    <col min="17" max="17" width="5.5" customWidth="1"/>
    <col min="19" max="19" width="5.5" customWidth="1"/>
    <col min="21" max="21" width="5.5" customWidth="1"/>
    <col min="23" max="23" width="1.875" customWidth="1"/>
    <col min="25" max="25" width="9.375" customWidth="1"/>
    <col min="27" max="27" width="3.5" customWidth="1"/>
    <col min="28" max="28" width="1.625" hidden="1" customWidth="1"/>
    <col min="29" max="29" width="9" style="16"/>
  </cols>
  <sheetData>
    <row r="1" spans="1:29" x14ac:dyDescent="0.25"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</row>
    <row r="2" spans="1:29" x14ac:dyDescent="0.25"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</row>
    <row r="3" spans="1:29" ht="27" x14ac:dyDescent="0.35">
      <c r="C3" s="1"/>
      <c r="E3" s="1"/>
      <c r="G3" s="1"/>
      <c r="H3" s="3" t="s">
        <v>56</v>
      </c>
      <c r="J3" s="3"/>
      <c r="K3" s="1"/>
      <c r="L3" s="3"/>
      <c r="M3" s="1"/>
      <c r="N3" s="3"/>
      <c r="O3" s="1"/>
      <c r="P3" s="3"/>
      <c r="Q3" s="1"/>
      <c r="R3" s="3"/>
      <c r="S3" s="1"/>
      <c r="T3" s="3"/>
      <c r="U3" s="1"/>
      <c r="V3" s="3"/>
      <c r="W3" s="1"/>
      <c r="X3" s="1"/>
      <c r="Y3" s="1"/>
      <c r="Z3" s="2"/>
      <c r="AA3" s="2"/>
      <c r="AB3" s="2"/>
    </row>
    <row r="4" spans="1:29" x14ac:dyDescent="0.25"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</row>
    <row r="5" spans="1:29" x14ac:dyDescent="0.25">
      <c r="C5" s="1"/>
      <c r="E5" s="1"/>
      <c r="F5" s="4"/>
      <c r="G5" s="1"/>
      <c r="H5" s="4"/>
      <c r="I5" s="1"/>
      <c r="J5" s="4"/>
      <c r="K5" s="1"/>
      <c r="L5" s="4"/>
      <c r="M5" s="1"/>
      <c r="N5" s="4"/>
      <c r="O5" s="1"/>
      <c r="P5" s="4"/>
      <c r="Q5" s="1"/>
      <c r="R5" s="4"/>
      <c r="S5" s="1"/>
      <c r="T5" s="4"/>
      <c r="U5" s="1"/>
      <c r="V5" s="4"/>
      <c r="W5" s="1"/>
      <c r="X5" s="1"/>
      <c r="Y5" s="1"/>
      <c r="Z5" s="2"/>
      <c r="AA5" s="2"/>
      <c r="AB5" s="2"/>
    </row>
    <row r="6" spans="1:29" x14ac:dyDescent="0.25"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2"/>
      <c r="AB6" s="2"/>
    </row>
    <row r="7" spans="1:29" ht="23.25" customHeight="1" thickBot="1" x14ac:dyDescent="0.3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/>
      <c r="AA7" s="2"/>
      <c r="AB7" s="2"/>
    </row>
    <row r="8" spans="1:29" ht="16.5" thickTop="1" x14ac:dyDescent="0.25">
      <c r="A8" s="1" t="s">
        <v>57</v>
      </c>
      <c r="C8" s="5"/>
      <c r="D8" s="6"/>
      <c r="E8" s="7"/>
      <c r="F8" s="8" t="s">
        <v>5</v>
      </c>
      <c r="G8" s="7"/>
      <c r="H8" s="8" t="s">
        <v>6</v>
      </c>
      <c r="I8" s="7"/>
      <c r="J8" s="8" t="s">
        <v>7</v>
      </c>
      <c r="K8" s="7"/>
      <c r="L8" s="8" t="s">
        <v>8</v>
      </c>
      <c r="M8" s="7"/>
      <c r="N8" s="8" t="s">
        <v>9</v>
      </c>
      <c r="O8" s="7"/>
      <c r="P8" s="8" t="s">
        <v>10</v>
      </c>
      <c r="Q8" s="7"/>
      <c r="R8" s="8" t="s">
        <v>11</v>
      </c>
      <c r="S8" s="7"/>
      <c r="T8" s="8" t="s">
        <v>12</v>
      </c>
      <c r="U8" s="7"/>
      <c r="V8" s="8" t="s">
        <v>31</v>
      </c>
      <c r="W8" s="9"/>
      <c r="X8" s="10"/>
      <c r="Y8" s="11"/>
      <c r="Z8" s="13" t="s">
        <v>17</v>
      </c>
      <c r="AA8" s="14"/>
      <c r="AB8" s="14"/>
      <c r="AC8" s="17"/>
    </row>
    <row r="9" spans="1:29" ht="16.5" thickBot="1" x14ac:dyDescent="0.3">
      <c r="C9" s="20" t="s">
        <v>16</v>
      </c>
      <c r="D9" s="21" t="s">
        <v>13</v>
      </c>
      <c r="E9" s="22" t="s">
        <v>14</v>
      </c>
      <c r="F9" s="23" t="s">
        <v>15</v>
      </c>
      <c r="G9" s="22" t="s">
        <v>14</v>
      </c>
      <c r="H9" s="23" t="s">
        <v>15</v>
      </c>
      <c r="I9" s="22" t="s">
        <v>14</v>
      </c>
      <c r="J9" s="23" t="s">
        <v>15</v>
      </c>
      <c r="K9" s="22" t="s">
        <v>14</v>
      </c>
      <c r="L9" s="23" t="s">
        <v>15</v>
      </c>
      <c r="M9" s="22" t="s">
        <v>14</v>
      </c>
      <c r="N9" s="23" t="s">
        <v>15</v>
      </c>
      <c r="O9" s="22" t="s">
        <v>14</v>
      </c>
      <c r="P9" s="23" t="s">
        <v>15</v>
      </c>
      <c r="Q9" s="22" t="s">
        <v>14</v>
      </c>
      <c r="R9" s="23" t="s">
        <v>15</v>
      </c>
      <c r="S9" s="22" t="s">
        <v>14</v>
      </c>
      <c r="T9" s="23" t="s">
        <v>15</v>
      </c>
      <c r="U9" s="22" t="s">
        <v>14</v>
      </c>
      <c r="V9" s="23" t="s">
        <v>15</v>
      </c>
      <c r="W9" s="20"/>
      <c r="X9" s="23" t="s">
        <v>15</v>
      </c>
      <c r="Y9" s="24" t="s">
        <v>0</v>
      </c>
      <c r="Z9" s="25"/>
      <c r="AA9" s="12"/>
      <c r="AB9" s="12"/>
      <c r="AC9" s="18"/>
    </row>
    <row r="10" spans="1:29" ht="16.5" thickBot="1" x14ac:dyDescent="0.3">
      <c r="A10" s="41">
        <v>1</v>
      </c>
      <c r="B10">
        <v>1</v>
      </c>
      <c r="C10" s="26">
        <v>1</v>
      </c>
      <c r="D10" s="40" t="str">
        <f>Blad1!B2</f>
        <v>Roger De Nys</v>
      </c>
      <c r="E10" s="27">
        <v>125</v>
      </c>
      <c r="F10" s="28">
        <v>101.31</v>
      </c>
      <c r="G10" s="27"/>
      <c r="H10" s="28"/>
      <c r="I10" s="27"/>
      <c r="J10" s="28"/>
      <c r="K10" s="27">
        <v>150</v>
      </c>
      <c r="L10" s="28">
        <v>96.16</v>
      </c>
      <c r="M10" s="27">
        <v>150</v>
      </c>
      <c r="N10" s="28" t="s">
        <v>54</v>
      </c>
      <c r="O10" s="27">
        <v>125</v>
      </c>
      <c r="P10" s="28">
        <v>100.42</v>
      </c>
      <c r="Q10" s="27"/>
      <c r="R10" s="28"/>
      <c r="S10" s="27"/>
      <c r="T10" s="28"/>
      <c r="U10" s="27"/>
      <c r="V10" s="28"/>
      <c r="W10" s="29"/>
      <c r="X10" s="46">
        <f t="shared" ref="X10:X37" si="0">MAX(F10,H10,J10,L10,N10,P10,R10,T10,V10)</f>
        <v>101.31</v>
      </c>
      <c r="Y10" s="29">
        <f>Blad1!D2</f>
        <v>1.8785714285714286</v>
      </c>
      <c r="Z10" s="44">
        <f t="shared" ref="Z10:Z37" si="1">X10*Y10</f>
        <v>190.31807142857144</v>
      </c>
      <c r="AA10" s="31"/>
      <c r="AB10" s="31"/>
      <c r="AC10" s="19"/>
    </row>
    <row r="11" spans="1:29" ht="16.5" thickBot="1" x14ac:dyDescent="0.3">
      <c r="A11" s="1">
        <v>15</v>
      </c>
      <c r="B11">
        <v>2</v>
      </c>
      <c r="C11" s="32">
        <v>1</v>
      </c>
      <c r="D11" s="42" t="str">
        <f>Blad1!H2</f>
        <v>Raphael Defernez</v>
      </c>
      <c r="E11" s="33">
        <v>150</v>
      </c>
      <c r="F11" s="34">
        <v>192.91</v>
      </c>
      <c r="G11" s="33">
        <v>1150</v>
      </c>
      <c r="H11" s="34">
        <v>190.95</v>
      </c>
      <c r="I11" s="33">
        <v>150</v>
      </c>
      <c r="J11" s="34">
        <v>195.74</v>
      </c>
      <c r="K11" s="33"/>
      <c r="L11" s="34"/>
      <c r="M11" s="33">
        <v>125</v>
      </c>
      <c r="N11" s="34">
        <v>204.39</v>
      </c>
      <c r="O11" s="33">
        <v>125</v>
      </c>
      <c r="P11" s="34">
        <v>221</v>
      </c>
      <c r="Q11" s="33">
        <v>150</v>
      </c>
      <c r="R11" s="34">
        <v>199.77</v>
      </c>
      <c r="S11" s="33"/>
      <c r="T11" s="34"/>
      <c r="U11" s="33"/>
      <c r="V11" s="34"/>
      <c r="W11" s="35"/>
      <c r="X11" s="46">
        <f t="shared" si="0"/>
        <v>221</v>
      </c>
      <c r="Y11" s="43">
        <f>Blad1!J2</f>
        <v>0.81677018633540377</v>
      </c>
      <c r="Z11" s="45">
        <f t="shared" si="1"/>
        <v>180.50621118012424</v>
      </c>
      <c r="AA11" s="15"/>
      <c r="AB11" s="15"/>
      <c r="AC11" s="36">
        <f>SUM(Z10:Z11)</f>
        <v>370.82428260869568</v>
      </c>
    </row>
    <row r="12" spans="1:29" ht="16.5" thickBot="1" x14ac:dyDescent="0.3">
      <c r="A12" s="41">
        <v>2</v>
      </c>
      <c r="B12">
        <v>3</v>
      </c>
      <c r="C12" s="26">
        <v>2</v>
      </c>
      <c r="D12" s="40" t="str">
        <f>Blad1!B3</f>
        <v>Herman Bursens</v>
      </c>
      <c r="E12" s="27">
        <v>150</v>
      </c>
      <c r="F12" s="28">
        <v>128.44</v>
      </c>
      <c r="G12" s="27">
        <v>150</v>
      </c>
      <c r="H12" s="28">
        <v>136.77000000000001</v>
      </c>
      <c r="I12" s="27"/>
      <c r="J12" s="28"/>
      <c r="K12" s="27"/>
      <c r="L12" s="28"/>
      <c r="M12" s="27">
        <v>125</v>
      </c>
      <c r="N12" s="28">
        <v>139.33000000000001</v>
      </c>
      <c r="O12" s="27"/>
      <c r="P12" s="28"/>
      <c r="Q12" s="27">
        <v>125</v>
      </c>
      <c r="R12" s="28">
        <v>143.6</v>
      </c>
      <c r="S12" s="27"/>
      <c r="T12" s="28"/>
      <c r="U12" s="27"/>
      <c r="V12" s="28"/>
      <c r="W12" s="37"/>
      <c r="X12" s="46">
        <f t="shared" si="0"/>
        <v>143.6</v>
      </c>
      <c r="Y12" s="29">
        <f>Blad1!D3</f>
        <v>1.2955665024630543</v>
      </c>
      <c r="Z12" s="44">
        <f t="shared" si="1"/>
        <v>186.0433497536946</v>
      </c>
      <c r="AA12" s="31"/>
      <c r="AB12" s="31"/>
      <c r="AC12" s="19"/>
    </row>
    <row r="13" spans="1:29" ht="16.5" thickBot="1" x14ac:dyDescent="0.3">
      <c r="A13" s="1">
        <v>16</v>
      </c>
      <c r="B13">
        <v>4</v>
      </c>
      <c r="C13" s="32">
        <v>2</v>
      </c>
      <c r="D13" s="42" t="str">
        <f>Blad1!H3</f>
        <v>Fabrice Roerhig</v>
      </c>
      <c r="E13" s="33">
        <v>175</v>
      </c>
      <c r="F13" s="34">
        <v>233.84</v>
      </c>
      <c r="G13" s="33">
        <v>175</v>
      </c>
      <c r="H13" s="34">
        <v>243.09</v>
      </c>
      <c r="I13" s="33">
        <v>175</v>
      </c>
      <c r="J13" s="34">
        <v>245.43</v>
      </c>
      <c r="K13" s="33"/>
      <c r="L13" s="34"/>
      <c r="M13" s="33">
        <v>150</v>
      </c>
      <c r="N13" s="34">
        <v>243.14</v>
      </c>
      <c r="O13" s="33">
        <v>150</v>
      </c>
      <c r="P13" s="34">
        <v>249.48</v>
      </c>
      <c r="Q13" s="33"/>
      <c r="R13" s="34"/>
      <c r="S13" s="33"/>
      <c r="T13" s="34"/>
      <c r="U13" s="33"/>
      <c r="V13" s="34"/>
      <c r="W13" s="35"/>
      <c r="X13" s="46">
        <f t="shared" si="0"/>
        <v>249.48</v>
      </c>
      <c r="Y13" s="43">
        <f>Blad1!J3</f>
        <v>0.75142857142857145</v>
      </c>
      <c r="Z13" s="45">
        <f t="shared" si="1"/>
        <v>187.46639999999999</v>
      </c>
      <c r="AA13" s="15"/>
      <c r="AB13" s="15"/>
      <c r="AC13" s="36">
        <f>SUM(Z12:Z13)</f>
        <v>373.50974975369456</v>
      </c>
    </row>
    <row r="14" spans="1:29" ht="16.5" thickBot="1" x14ac:dyDescent="0.3">
      <c r="A14" s="41">
        <v>3</v>
      </c>
      <c r="B14">
        <v>5</v>
      </c>
      <c r="C14" s="26">
        <v>3</v>
      </c>
      <c r="D14" s="40" t="str">
        <f>Blad1!B4</f>
        <v>Martin Sinterniklaas</v>
      </c>
      <c r="E14" s="27">
        <v>125</v>
      </c>
      <c r="F14" s="28">
        <v>171.13</v>
      </c>
      <c r="G14" s="27">
        <v>125</v>
      </c>
      <c r="H14" s="28">
        <v>174.66</v>
      </c>
      <c r="I14" s="27">
        <v>125</v>
      </c>
      <c r="J14" s="28">
        <v>176.21</v>
      </c>
      <c r="K14" s="27">
        <v>125</v>
      </c>
      <c r="L14" s="28">
        <v>179.28</v>
      </c>
      <c r="M14" s="27"/>
      <c r="N14" s="28"/>
      <c r="O14" s="27"/>
      <c r="P14" s="28"/>
      <c r="Q14" s="27">
        <v>125</v>
      </c>
      <c r="R14" s="28">
        <v>176.7</v>
      </c>
      <c r="S14" s="27"/>
      <c r="T14" s="28"/>
      <c r="U14" s="27"/>
      <c r="V14" s="28"/>
      <c r="W14" s="37"/>
      <c r="X14" s="46">
        <f t="shared" si="0"/>
        <v>179.28</v>
      </c>
      <c r="Y14" s="29">
        <f>Blad1!D4</f>
        <v>1.073469387755102</v>
      </c>
      <c r="Z14" s="44">
        <f t="shared" si="1"/>
        <v>192.45159183673471</v>
      </c>
      <c r="AA14" s="31"/>
      <c r="AB14" s="31"/>
      <c r="AC14" s="19"/>
    </row>
    <row r="15" spans="1:29" ht="16.5" thickBot="1" x14ac:dyDescent="0.3">
      <c r="A15" s="1">
        <v>17</v>
      </c>
      <c r="B15">
        <v>6</v>
      </c>
      <c r="C15" s="32">
        <v>3</v>
      </c>
      <c r="D15" s="42" t="str">
        <f>Blad1!H4</f>
        <v>André Poidevin</v>
      </c>
      <c r="E15" s="33">
        <v>150</v>
      </c>
      <c r="F15" s="34">
        <v>225.83</v>
      </c>
      <c r="G15" s="33">
        <v>150</v>
      </c>
      <c r="H15" s="34">
        <v>228.31</v>
      </c>
      <c r="I15" s="33"/>
      <c r="J15" s="34"/>
      <c r="K15" s="33"/>
      <c r="L15" s="34"/>
      <c r="M15" s="33"/>
      <c r="N15" s="34"/>
      <c r="O15" s="33">
        <v>125</v>
      </c>
      <c r="P15" s="34">
        <v>228.97</v>
      </c>
      <c r="Q15" s="33"/>
      <c r="R15" s="34"/>
      <c r="S15" s="33"/>
      <c r="T15" s="34"/>
      <c r="U15" s="33"/>
      <c r="V15" s="34"/>
      <c r="W15" s="35"/>
      <c r="X15" s="46">
        <f t="shared" si="0"/>
        <v>228.97</v>
      </c>
      <c r="Y15" s="43">
        <f>Blad1!J4</f>
        <v>0.79939209726443772</v>
      </c>
      <c r="Z15" s="45">
        <f t="shared" si="1"/>
        <v>183.03680851063831</v>
      </c>
      <c r="AA15" s="15"/>
      <c r="AB15" s="15"/>
      <c r="AC15" s="36">
        <f>SUM(Z14:Z15)</f>
        <v>375.48840034737304</v>
      </c>
    </row>
    <row r="16" spans="1:29" ht="16.5" thickBot="1" x14ac:dyDescent="0.3">
      <c r="A16" s="41">
        <v>4</v>
      </c>
      <c r="B16">
        <v>7</v>
      </c>
      <c r="C16" s="26">
        <v>4</v>
      </c>
      <c r="D16" s="40" t="str">
        <f>Blad1!B5</f>
        <v>Erik Opdebeeck</v>
      </c>
      <c r="E16" s="27">
        <v>125</v>
      </c>
      <c r="F16" s="28">
        <v>205.69</v>
      </c>
      <c r="G16" s="27"/>
      <c r="H16" s="28"/>
      <c r="I16" s="27">
        <v>125</v>
      </c>
      <c r="J16" s="28">
        <v>214.54</v>
      </c>
      <c r="K16" s="27"/>
      <c r="L16" s="28"/>
      <c r="M16" s="27">
        <v>125</v>
      </c>
      <c r="N16" s="28">
        <v>211.27</v>
      </c>
      <c r="O16" s="27">
        <v>125</v>
      </c>
      <c r="P16" s="28">
        <v>214.34</v>
      </c>
      <c r="Q16" s="27">
        <v>125</v>
      </c>
      <c r="R16" s="28">
        <v>221.56</v>
      </c>
      <c r="S16" s="27"/>
      <c r="T16" s="28"/>
      <c r="U16" s="27"/>
      <c r="V16" s="28"/>
      <c r="W16" s="37"/>
      <c r="X16" s="46">
        <f t="shared" si="0"/>
        <v>221.56</v>
      </c>
      <c r="Y16" s="29">
        <f>Blad1!D5</f>
        <v>0.85389610389610393</v>
      </c>
      <c r="Z16" s="44">
        <f t="shared" si="1"/>
        <v>189.18922077922079</v>
      </c>
      <c r="AA16" s="31"/>
      <c r="AB16" s="31"/>
      <c r="AC16" s="19"/>
    </row>
    <row r="17" spans="1:29" ht="16.5" thickBot="1" x14ac:dyDescent="0.3">
      <c r="A17" s="1">
        <v>18</v>
      </c>
      <c r="B17">
        <v>8</v>
      </c>
      <c r="C17" s="32">
        <v>4</v>
      </c>
      <c r="D17" s="42" t="str">
        <f>Blad1!H5</f>
        <v>Ludwig Goddaert</v>
      </c>
      <c r="E17" s="33">
        <v>100</v>
      </c>
      <c r="F17" s="34"/>
      <c r="G17" s="33">
        <v>100</v>
      </c>
      <c r="H17" s="34">
        <v>202.66</v>
      </c>
      <c r="I17" s="33">
        <v>100</v>
      </c>
      <c r="J17" s="34">
        <v>203.54</v>
      </c>
      <c r="K17" s="33"/>
      <c r="L17" s="34"/>
      <c r="M17" s="33"/>
      <c r="N17" s="34"/>
      <c r="O17" s="33"/>
      <c r="P17" s="34"/>
      <c r="Q17" s="33"/>
      <c r="R17" s="34"/>
      <c r="S17" s="33">
        <v>125</v>
      </c>
      <c r="T17" s="34">
        <v>199.95</v>
      </c>
      <c r="U17" s="33">
        <v>125</v>
      </c>
      <c r="V17" s="34">
        <v>201.23</v>
      </c>
      <c r="W17" s="35"/>
      <c r="X17" s="46">
        <f t="shared" si="0"/>
        <v>203.54</v>
      </c>
      <c r="Y17" s="43">
        <f>Blad1!J5</f>
        <v>0.93928571428571428</v>
      </c>
      <c r="Z17" s="45">
        <f t="shared" si="1"/>
        <v>191.18221428571428</v>
      </c>
      <c r="AA17" s="15"/>
      <c r="AB17" s="15"/>
      <c r="AC17" s="36">
        <f>SUM(Z16:Z17)</f>
        <v>380.3714350649351</v>
      </c>
    </row>
    <row r="18" spans="1:29" ht="16.5" thickBot="1" x14ac:dyDescent="0.3">
      <c r="A18" s="41">
        <v>5</v>
      </c>
      <c r="B18">
        <v>9</v>
      </c>
      <c r="C18" s="26">
        <v>5</v>
      </c>
      <c r="D18" s="40" t="str">
        <f>Blad1!B6</f>
        <v>Eric Verheyen</v>
      </c>
      <c r="E18" s="27">
        <v>150</v>
      </c>
      <c r="F18" s="28"/>
      <c r="G18" s="27"/>
      <c r="H18" s="28"/>
      <c r="I18" s="27"/>
      <c r="J18" s="28"/>
      <c r="K18" s="27"/>
      <c r="L18" s="28"/>
      <c r="M18" s="27">
        <v>150</v>
      </c>
      <c r="N18" s="28">
        <v>181.2</v>
      </c>
      <c r="O18" s="27"/>
      <c r="P18" s="28"/>
      <c r="Q18" s="27"/>
      <c r="R18" s="28"/>
      <c r="S18" s="27"/>
      <c r="T18" s="28"/>
      <c r="U18" s="27"/>
      <c r="V18" s="28"/>
      <c r="W18" s="37"/>
      <c r="X18" s="46">
        <f t="shared" si="0"/>
        <v>181.2</v>
      </c>
      <c r="Y18" s="29">
        <f>Blad1!D6</f>
        <v>1.0436507936507937</v>
      </c>
      <c r="Z18" s="44">
        <f t="shared" si="1"/>
        <v>189.10952380952381</v>
      </c>
      <c r="AA18" s="31"/>
      <c r="AB18" s="31"/>
      <c r="AC18" s="19"/>
    </row>
    <row r="19" spans="1:29" ht="16.5" thickBot="1" x14ac:dyDescent="0.3">
      <c r="A19" s="1">
        <v>19</v>
      </c>
      <c r="B19">
        <v>10</v>
      </c>
      <c r="C19" s="32">
        <v>5</v>
      </c>
      <c r="D19" s="42" t="str">
        <f>Blad1!H6</f>
        <v>Walter De Cock</v>
      </c>
      <c r="E19" s="33">
        <v>125</v>
      </c>
      <c r="F19" s="34"/>
      <c r="G19" s="33">
        <v>125</v>
      </c>
      <c r="H19" s="34">
        <v>180.78</v>
      </c>
      <c r="I19" s="33"/>
      <c r="J19" s="34"/>
      <c r="K19" s="33"/>
      <c r="L19" s="34"/>
      <c r="M19" s="33">
        <v>125</v>
      </c>
      <c r="N19" s="34">
        <v>179.79</v>
      </c>
      <c r="O19" s="33"/>
      <c r="P19" s="34"/>
      <c r="Q19" s="33"/>
      <c r="R19" s="34"/>
      <c r="S19" s="33"/>
      <c r="T19" s="34"/>
      <c r="U19" s="33">
        <v>125</v>
      </c>
      <c r="V19" s="34">
        <v>183.52</v>
      </c>
      <c r="W19" s="35"/>
      <c r="X19" s="46">
        <f t="shared" si="0"/>
        <v>183.52</v>
      </c>
      <c r="Y19" s="43">
        <f>Blad1!J6</f>
        <v>1.0436507936507937</v>
      </c>
      <c r="Z19" s="45">
        <f t="shared" si="1"/>
        <v>191.53079365079367</v>
      </c>
      <c r="AA19" s="15"/>
      <c r="AB19" s="15"/>
      <c r="AC19" s="36">
        <f>SUM(Z18:Z19)</f>
        <v>380.64031746031748</v>
      </c>
    </row>
    <row r="20" spans="1:29" ht="16.5" thickBot="1" x14ac:dyDescent="0.3">
      <c r="A20" s="41">
        <v>6</v>
      </c>
      <c r="B20">
        <v>11</v>
      </c>
      <c r="C20" s="26">
        <v>6</v>
      </c>
      <c r="D20" s="40" t="str">
        <f>Blad1!B7</f>
        <v>Jan Anthonissen</v>
      </c>
      <c r="E20" s="38">
        <v>125</v>
      </c>
      <c r="F20" s="30">
        <v>179.55</v>
      </c>
      <c r="G20" s="38"/>
      <c r="H20" s="30"/>
      <c r="I20" s="38"/>
      <c r="J20" s="30"/>
      <c r="K20" s="38">
        <v>125</v>
      </c>
      <c r="L20" s="30">
        <v>184.44</v>
      </c>
      <c r="M20" s="38"/>
      <c r="N20" s="30"/>
      <c r="O20" s="38"/>
      <c r="P20" s="30"/>
      <c r="Q20" s="38"/>
      <c r="R20" s="30"/>
      <c r="S20" s="38"/>
      <c r="T20" s="30"/>
      <c r="U20" s="38"/>
      <c r="V20" s="30"/>
      <c r="W20" s="37"/>
      <c r="X20" s="46">
        <f t="shared" si="0"/>
        <v>184.44</v>
      </c>
      <c r="Y20" s="29">
        <f>Blad1!D7</f>
        <v>1.0436507936507937</v>
      </c>
      <c r="Z20" s="44">
        <f t="shared" si="1"/>
        <v>192.49095238095239</v>
      </c>
      <c r="AA20" s="31"/>
      <c r="AB20" s="31"/>
      <c r="AC20" s="19"/>
    </row>
    <row r="21" spans="1:29" ht="16.5" thickBot="1" x14ac:dyDescent="0.3">
      <c r="A21" s="1">
        <v>20</v>
      </c>
      <c r="B21">
        <v>12</v>
      </c>
      <c r="C21" s="32">
        <v>6</v>
      </c>
      <c r="D21" s="42" t="str">
        <f>Blad1!H7</f>
        <v>Francois Lefebure</v>
      </c>
      <c r="E21" s="33">
        <v>150</v>
      </c>
      <c r="F21" s="34">
        <v>193.77</v>
      </c>
      <c r="G21" s="33">
        <v>150</v>
      </c>
      <c r="H21" s="34">
        <v>198.67</v>
      </c>
      <c r="I21" s="33"/>
      <c r="J21" s="34"/>
      <c r="K21" s="33">
        <v>125</v>
      </c>
      <c r="L21" s="34">
        <v>198.69</v>
      </c>
      <c r="M21" s="33"/>
      <c r="N21" s="34"/>
      <c r="O21" s="33">
        <v>125</v>
      </c>
      <c r="P21" s="34">
        <v>195.5</v>
      </c>
      <c r="Q21" s="33">
        <v>125</v>
      </c>
      <c r="R21" s="34">
        <v>209.17</v>
      </c>
      <c r="S21" s="33"/>
      <c r="T21" s="34"/>
      <c r="U21" s="33">
        <v>125</v>
      </c>
      <c r="V21" s="34">
        <v>209.04</v>
      </c>
      <c r="W21" s="35"/>
      <c r="X21" s="46">
        <f t="shared" si="0"/>
        <v>209.17</v>
      </c>
      <c r="Y21" s="43">
        <f>Blad1!J7</f>
        <v>0.89455782312925169</v>
      </c>
      <c r="Z21" s="45">
        <f t="shared" si="1"/>
        <v>187.11465986394558</v>
      </c>
      <c r="AA21" s="15"/>
      <c r="AB21" s="15"/>
      <c r="AC21" s="36">
        <f>SUM(Z20:Z21)</f>
        <v>379.605612244898</v>
      </c>
    </row>
    <row r="22" spans="1:29" ht="16.5" thickBot="1" x14ac:dyDescent="0.3">
      <c r="A22" s="41">
        <v>7</v>
      </c>
      <c r="B22">
        <v>13</v>
      </c>
      <c r="C22" s="26">
        <v>7</v>
      </c>
      <c r="D22" s="40" t="str">
        <f>Blad1!B8</f>
        <v>Bernard Verbruggen</v>
      </c>
      <c r="E22" s="27">
        <v>125</v>
      </c>
      <c r="F22" s="28"/>
      <c r="G22" s="27"/>
      <c r="H22" s="28"/>
      <c r="I22" s="27">
        <v>125</v>
      </c>
      <c r="J22" s="28">
        <v>163.69999999999999</v>
      </c>
      <c r="K22" s="27">
        <v>125</v>
      </c>
      <c r="L22" s="28">
        <v>168.22</v>
      </c>
      <c r="M22" s="27">
        <v>125</v>
      </c>
      <c r="N22" s="28">
        <v>175.57</v>
      </c>
      <c r="O22" s="27">
        <v>125</v>
      </c>
      <c r="P22" s="28">
        <v>170.44</v>
      </c>
      <c r="Q22" s="27">
        <v>125</v>
      </c>
      <c r="R22" s="28">
        <v>174.44</v>
      </c>
      <c r="S22" s="27"/>
      <c r="T22" s="28"/>
      <c r="U22" s="27">
        <v>125</v>
      </c>
      <c r="V22" s="28">
        <v>175.11</v>
      </c>
      <c r="W22" s="39"/>
      <c r="X22" s="46">
        <f t="shared" si="0"/>
        <v>175.57</v>
      </c>
      <c r="Y22" s="29">
        <f>Blad1!D8</f>
        <v>1.1050420168067228</v>
      </c>
      <c r="Z22" s="44">
        <f t="shared" si="1"/>
        <v>194.0122268907563</v>
      </c>
      <c r="AA22" s="31"/>
      <c r="AB22" s="31"/>
      <c r="AC22" s="19"/>
    </row>
    <row r="23" spans="1:29" ht="16.5" thickBot="1" x14ac:dyDescent="0.3">
      <c r="A23" s="1">
        <v>21</v>
      </c>
      <c r="B23">
        <v>14</v>
      </c>
      <c r="C23" s="32">
        <v>7</v>
      </c>
      <c r="D23" s="42" t="str">
        <f>Blad1!H8</f>
        <v>Franky Savat</v>
      </c>
      <c r="E23" s="33">
        <v>125</v>
      </c>
      <c r="F23" s="34">
        <v>197.67</v>
      </c>
      <c r="G23" s="33">
        <v>125</v>
      </c>
      <c r="H23" s="34">
        <v>203.89</v>
      </c>
      <c r="I23" s="33"/>
      <c r="J23" s="34"/>
      <c r="K23" s="33"/>
      <c r="L23" s="34"/>
      <c r="M23" s="33"/>
      <c r="N23" s="34"/>
      <c r="O23" s="33">
        <v>125</v>
      </c>
      <c r="P23" s="34">
        <v>215.62</v>
      </c>
      <c r="Q23" s="33"/>
      <c r="R23" s="34"/>
      <c r="S23" s="33">
        <v>125</v>
      </c>
      <c r="T23" s="34">
        <v>215.55</v>
      </c>
      <c r="U23" s="33"/>
      <c r="V23" s="34"/>
      <c r="W23" s="35"/>
      <c r="X23" s="46">
        <f t="shared" si="0"/>
        <v>215.62</v>
      </c>
      <c r="Y23" s="43">
        <f>Blad1!J8</f>
        <v>0.85389610389610393</v>
      </c>
      <c r="Z23" s="45">
        <f t="shared" si="1"/>
        <v>184.11707792207793</v>
      </c>
      <c r="AA23" s="15"/>
      <c r="AB23" s="15"/>
      <c r="AC23" s="36">
        <f>SUM(Z22:Z23)</f>
        <v>378.12930481283422</v>
      </c>
    </row>
    <row r="24" spans="1:29" ht="16.5" thickBot="1" x14ac:dyDescent="0.3">
      <c r="A24" s="41">
        <v>8</v>
      </c>
      <c r="B24">
        <v>15</v>
      </c>
      <c r="C24" s="26">
        <v>8</v>
      </c>
      <c r="D24" s="40" t="str">
        <f>Blad1!B9</f>
        <v>Goyvaerts Erik</v>
      </c>
      <c r="E24" s="27">
        <v>125</v>
      </c>
      <c r="F24" s="28">
        <v>200</v>
      </c>
      <c r="G24" s="27"/>
      <c r="H24" s="28"/>
      <c r="I24" s="27"/>
      <c r="J24" s="28"/>
      <c r="K24" s="27">
        <v>125</v>
      </c>
      <c r="L24" s="28">
        <v>195.52</v>
      </c>
      <c r="M24" s="27">
        <v>125</v>
      </c>
      <c r="N24" s="28">
        <v>202.58</v>
      </c>
      <c r="O24" s="27"/>
      <c r="P24" s="28"/>
      <c r="Q24" s="27"/>
      <c r="R24" s="28"/>
      <c r="S24" s="27"/>
      <c r="T24" s="28"/>
      <c r="U24" s="27">
        <v>125</v>
      </c>
      <c r="V24" s="28">
        <v>209.72</v>
      </c>
      <c r="W24" s="37"/>
      <c r="X24" s="46">
        <f t="shared" si="0"/>
        <v>209.72</v>
      </c>
      <c r="Y24" s="29">
        <f>Blad1!D9</f>
        <v>0.93928571428571428</v>
      </c>
      <c r="Z24" s="44">
        <f t="shared" si="1"/>
        <v>196.98699999999999</v>
      </c>
      <c r="AA24" s="31"/>
      <c r="AB24" s="31"/>
      <c r="AC24" s="19"/>
    </row>
    <row r="25" spans="1:29" ht="16.5" thickBot="1" x14ac:dyDescent="0.3">
      <c r="A25" s="1">
        <v>22</v>
      </c>
      <c r="B25">
        <v>16</v>
      </c>
      <c r="C25" s="32">
        <v>8</v>
      </c>
      <c r="D25" s="42" t="str">
        <f>Blad1!H9</f>
        <v>Gerry Baert</v>
      </c>
      <c r="E25" s="33">
        <v>125</v>
      </c>
      <c r="F25" s="34">
        <v>167.35</v>
      </c>
      <c r="G25" s="33">
        <v>125</v>
      </c>
      <c r="H25" s="34">
        <v>173.51</v>
      </c>
      <c r="I25" s="33">
        <v>125</v>
      </c>
      <c r="J25" s="34">
        <v>176.55</v>
      </c>
      <c r="K25" s="33">
        <v>150</v>
      </c>
      <c r="L25" s="34">
        <v>174.32</v>
      </c>
      <c r="M25" s="33">
        <v>150</v>
      </c>
      <c r="N25" s="34">
        <v>165.25</v>
      </c>
      <c r="O25" s="33">
        <v>150</v>
      </c>
      <c r="P25" s="34">
        <v>170.09</v>
      </c>
      <c r="Q25" s="33">
        <v>150</v>
      </c>
      <c r="R25" s="34">
        <v>168.59</v>
      </c>
      <c r="S25" s="33">
        <v>150</v>
      </c>
      <c r="T25" s="34">
        <v>181.88</v>
      </c>
      <c r="U25" s="33"/>
      <c r="V25" s="34"/>
      <c r="W25" s="35"/>
      <c r="X25" s="46">
        <f t="shared" si="0"/>
        <v>181.88</v>
      </c>
      <c r="Y25" s="43">
        <f>Blad1!J9</f>
        <v>1.073469387755102</v>
      </c>
      <c r="Z25" s="45">
        <f t="shared" si="1"/>
        <v>195.24261224489794</v>
      </c>
      <c r="AA25" s="15"/>
      <c r="AB25" s="15"/>
      <c r="AC25" s="36">
        <f>SUM(Z24:Z25)</f>
        <v>392.22961224489791</v>
      </c>
    </row>
    <row r="26" spans="1:29" ht="16.5" thickBot="1" x14ac:dyDescent="0.3">
      <c r="A26" s="41">
        <v>9</v>
      </c>
      <c r="B26">
        <v>17</v>
      </c>
      <c r="C26" s="26">
        <v>9</v>
      </c>
      <c r="D26" s="40" t="str">
        <f>Blad1!B10</f>
        <v>Rob Rosman</v>
      </c>
      <c r="E26" s="27">
        <v>125</v>
      </c>
      <c r="F26" s="28">
        <v>171.01</v>
      </c>
      <c r="G26" s="27"/>
      <c r="H26" s="28"/>
      <c r="I26" s="27"/>
      <c r="J26" s="28"/>
      <c r="K26" s="27"/>
      <c r="L26" s="28"/>
      <c r="M26" s="27"/>
      <c r="N26" s="28"/>
      <c r="O26" s="27">
        <v>125</v>
      </c>
      <c r="P26" s="28">
        <v>173.22</v>
      </c>
      <c r="Q26" s="27"/>
      <c r="R26" s="28"/>
      <c r="S26" s="27"/>
      <c r="T26" s="28"/>
      <c r="U26" s="27"/>
      <c r="V26" s="28"/>
      <c r="W26" s="37"/>
      <c r="X26" s="46">
        <f t="shared" si="0"/>
        <v>173.22</v>
      </c>
      <c r="Y26" s="29">
        <f>Blad1!D10</f>
        <v>1.073469387755102</v>
      </c>
      <c r="Z26" s="44">
        <f t="shared" si="1"/>
        <v>185.94636734693879</v>
      </c>
      <c r="AA26" s="31"/>
      <c r="AB26" s="31"/>
      <c r="AC26" s="19"/>
    </row>
    <row r="27" spans="1:29" ht="16.5" thickBot="1" x14ac:dyDescent="0.3">
      <c r="A27" s="1">
        <v>23</v>
      </c>
      <c r="B27">
        <v>18</v>
      </c>
      <c r="C27" s="32">
        <v>9</v>
      </c>
      <c r="D27" s="42" t="str">
        <f>Blad1!H10</f>
        <v>Ruud Beunder</v>
      </c>
      <c r="E27" s="33"/>
      <c r="F27" s="34"/>
      <c r="G27" s="33"/>
      <c r="H27" s="34"/>
      <c r="I27" s="33">
        <v>125</v>
      </c>
      <c r="J27" s="34">
        <v>198.16</v>
      </c>
      <c r="K27" s="33"/>
      <c r="L27" s="34"/>
      <c r="M27" s="33">
        <v>125</v>
      </c>
      <c r="N27" s="34">
        <v>198.97</v>
      </c>
      <c r="O27" s="33">
        <v>125</v>
      </c>
      <c r="P27" s="34">
        <v>207.06</v>
      </c>
      <c r="Q27" s="33"/>
      <c r="R27" s="34"/>
      <c r="S27" s="33">
        <v>125</v>
      </c>
      <c r="T27" s="34">
        <v>206.41</v>
      </c>
      <c r="U27" s="33"/>
      <c r="V27" s="34"/>
      <c r="W27" s="35"/>
      <c r="X27" s="46">
        <f t="shared" si="0"/>
        <v>207.06</v>
      </c>
      <c r="Y27" s="43">
        <f>Blad1!J10</f>
        <v>0.89455782312925169</v>
      </c>
      <c r="Z27" s="45">
        <f t="shared" si="1"/>
        <v>185.22714285714287</v>
      </c>
      <c r="AA27" s="15"/>
      <c r="AB27" s="15"/>
      <c r="AC27" s="36">
        <f>SUM(Z26:Z27)</f>
        <v>371.17351020408165</v>
      </c>
    </row>
    <row r="28" spans="1:29" ht="16.5" thickBot="1" x14ac:dyDescent="0.3">
      <c r="A28" s="41">
        <v>10</v>
      </c>
      <c r="B28">
        <v>19</v>
      </c>
      <c r="C28" s="26">
        <v>10</v>
      </c>
      <c r="D28" s="40" t="str">
        <f>Blad1!B11</f>
        <v>Steve Van Bulck</v>
      </c>
      <c r="E28" s="27"/>
      <c r="F28" s="28"/>
      <c r="G28" s="27"/>
      <c r="H28" s="28"/>
      <c r="I28" s="27">
        <v>125</v>
      </c>
      <c r="J28" s="28">
        <v>174.43</v>
      </c>
      <c r="K28" s="27"/>
      <c r="L28" s="28"/>
      <c r="M28" s="27">
        <v>125</v>
      </c>
      <c r="N28" s="28">
        <v>179.48</v>
      </c>
      <c r="O28" s="27"/>
      <c r="P28" s="28"/>
      <c r="Q28" s="27">
        <v>125</v>
      </c>
      <c r="R28" s="28">
        <v>182.99</v>
      </c>
      <c r="S28" s="27"/>
      <c r="T28" s="28"/>
      <c r="U28" s="27">
        <v>125</v>
      </c>
      <c r="V28" s="28">
        <v>187.31</v>
      </c>
      <c r="W28" s="37"/>
      <c r="X28" s="46">
        <f t="shared" si="0"/>
        <v>187.31</v>
      </c>
      <c r="Y28" s="29">
        <f>Blad1!D11</f>
        <v>1.1050420168067228</v>
      </c>
      <c r="Z28" s="44">
        <f t="shared" si="1"/>
        <v>206.98542016806724</v>
      </c>
      <c r="AA28" s="31"/>
      <c r="AB28" s="31"/>
      <c r="AC28" s="19"/>
    </row>
    <row r="29" spans="1:29" ht="16.5" thickBot="1" x14ac:dyDescent="0.3">
      <c r="A29" s="1">
        <v>24</v>
      </c>
      <c r="B29">
        <v>20</v>
      </c>
      <c r="C29" s="32">
        <v>10</v>
      </c>
      <c r="D29" s="42" t="str">
        <f>Blad1!H11</f>
        <v>Guy De Beuckelaer</v>
      </c>
      <c r="E29" s="33">
        <v>125</v>
      </c>
      <c r="F29" s="34">
        <v>200.37</v>
      </c>
      <c r="G29" s="33">
        <v>125</v>
      </c>
      <c r="H29" s="34">
        <v>203.59</v>
      </c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>
        <v>125</v>
      </c>
      <c r="T29" s="34">
        <v>206.47</v>
      </c>
      <c r="U29" s="33">
        <v>125</v>
      </c>
      <c r="V29" s="34">
        <v>206.88</v>
      </c>
      <c r="W29" s="35"/>
      <c r="X29" s="46">
        <f t="shared" si="0"/>
        <v>206.88</v>
      </c>
      <c r="Y29" s="43">
        <f>Blad1!J11</f>
        <v>0.91637630662020908</v>
      </c>
      <c r="Z29" s="45">
        <f t="shared" si="1"/>
        <v>189.57993031358885</v>
      </c>
      <c r="AA29" s="15"/>
      <c r="AB29" s="15"/>
      <c r="AC29" s="36">
        <f>SUM(Z28:Z29)</f>
        <v>396.56535048165608</v>
      </c>
    </row>
    <row r="30" spans="1:29" ht="16.5" thickBot="1" x14ac:dyDescent="0.3">
      <c r="A30" s="41">
        <v>11</v>
      </c>
      <c r="B30">
        <v>21</v>
      </c>
      <c r="C30" s="26">
        <v>11</v>
      </c>
      <c r="D30" s="40" t="str">
        <f>Blad1!B12</f>
        <v>Vallet JM</v>
      </c>
      <c r="E30" s="27">
        <v>150</v>
      </c>
      <c r="F30" s="28">
        <v>139.21</v>
      </c>
      <c r="G30" s="27">
        <v>150</v>
      </c>
      <c r="H30" s="28">
        <v>139.22999999999999</v>
      </c>
      <c r="I30" s="27">
        <v>150</v>
      </c>
      <c r="J30" s="28">
        <v>138.68</v>
      </c>
      <c r="K30" s="27">
        <v>150</v>
      </c>
      <c r="L30" s="28">
        <v>141.22999999999999</v>
      </c>
      <c r="M30" s="27">
        <v>150</v>
      </c>
      <c r="N30" s="28">
        <v>130.04</v>
      </c>
      <c r="O30" s="27">
        <v>125</v>
      </c>
      <c r="P30" s="28">
        <v>139.11000000000001</v>
      </c>
      <c r="Q30" s="27"/>
      <c r="R30" s="28"/>
      <c r="S30" s="27">
        <v>125</v>
      </c>
      <c r="T30" s="28">
        <v>110.78</v>
      </c>
      <c r="U30" s="27"/>
      <c r="V30" s="28"/>
      <c r="W30" s="37"/>
      <c r="X30" s="46">
        <f t="shared" si="0"/>
        <v>141.22999999999999</v>
      </c>
      <c r="Y30" s="29">
        <f>Blad1!D12</f>
        <v>1.1741071428571428</v>
      </c>
      <c r="Z30" s="44">
        <f t="shared" si="1"/>
        <v>165.81915178571427</v>
      </c>
      <c r="AA30" s="31"/>
      <c r="AB30" s="31"/>
      <c r="AC30" s="19"/>
    </row>
    <row r="31" spans="1:29" ht="16.5" thickBot="1" x14ac:dyDescent="0.3">
      <c r="A31" s="1">
        <v>25</v>
      </c>
      <c r="B31">
        <v>22</v>
      </c>
      <c r="C31" s="32">
        <v>11</v>
      </c>
      <c r="D31" s="42" t="str">
        <f>Blad1!H12</f>
        <v>Erik Peeters</v>
      </c>
      <c r="E31" s="33"/>
      <c r="F31" s="34"/>
      <c r="G31" s="33">
        <v>125</v>
      </c>
      <c r="H31" s="34">
        <v>165.7</v>
      </c>
      <c r="I31" s="33"/>
      <c r="J31" s="34"/>
      <c r="K31" s="33"/>
      <c r="L31" s="34"/>
      <c r="M31" s="33">
        <v>125</v>
      </c>
      <c r="N31" s="34">
        <v>168.49</v>
      </c>
      <c r="O31" s="33">
        <v>125</v>
      </c>
      <c r="P31" s="34">
        <v>167.27</v>
      </c>
      <c r="Q31" s="33">
        <v>125</v>
      </c>
      <c r="R31" s="34">
        <v>170.11</v>
      </c>
      <c r="S31" s="33"/>
      <c r="T31" s="34"/>
      <c r="U31" s="33"/>
      <c r="V31" s="34"/>
      <c r="W31" s="35"/>
      <c r="X31" s="46">
        <f t="shared" si="0"/>
        <v>170.11</v>
      </c>
      <c r="Y31" s="43">
        <f>Blad1!J12</f>
        <v>1.073469387755102</v>
      </c>
      <c r="Z31" s="45">
        <f t="shared" si="1"/>
        <v>182.60787755102041</v>
      </c>
      <c r="AA31" s="15"/>
      <c r="AB31" s="15"/>
      <c r="AC31" s="36">
        <f>SUM(Z30:Z31)</f>
        <v>348.42702933673468</v>
      </c>
    </row>
    <row r="32" spans="1:29" ht="16.5" thickBot="1" x14ac:dyDescent="0.3">
      <c r="A32" s="41">
        <v>12</v>
      </c>
      <c r="B32">
        <v>23</v>
      </c>
      <c r="C32" s="26">
        <v>12</v>
      </c>
      <c r="D32" s="40" t="str">
        <f>Blad1!B13</f>
        <v>Graham Johnstone</v>
      </c>
      <c r="E32" s="27">
        <v>125</v>
      </c>
      <c r="F32" s="28">
        <v>190.39</v>
      </c>
      <c r="G32" s="27">
        <v>125</v>
      </c>
      <c r="H32" s="28">
        <v>187.8</v>
      </c>
      <c r="I32" s="27">
        <v>125</v>
      </c>
      <c r="J32" s="28">
        <v>187.38</v>
      </c>
      <c r="K32" s="27">
        <v>125</v>
      </c>
      <c r="L32" s="28">
        <v>195.73</v>
      </c>
      <c r="M32" s="27">
        <v>125</v>
      </c>
      <c r="N32" s="28">
        <v>191.55</v>
      </c>
      <c r="O32" s="27">
        <v>125</v>
      </c>
      <c r="P32" s="28">
        <v>194.17</v>
      </c>
      <c r="Q32" s="27"/>
      <c r="R32" s="28"/>
      <c r="S32" s="27"/>
      <c r="T32" s="28"/>
      <c r="U32" s="27"/>
      <c r="V32" s="28"/>
      <c r="W32" s="37"/>
      <c r="X32" s="46">
        <f t="shared" si="0"/>
        <v>195.73</v>
      </c>
      <c r="Y32" s="29">
        <f>Blad1!D13</f>
        <v>0.96336996336996339</v>
      </c>
      <c r="Z32" s="44">
        <f t="shared" si="1"/>
        <v>188.56040293040292</v>
      </c>
      <c r="AA32" s="31"/>
      <c r="AB32" s="31"/>
      <c r="AC32" s="19"/>
    </row>
    <row r="33" spans="1:29" ht="16.5" thickBot="1" x14ac:dyDescent="0.3">
      <c r="A33" s="1">
        <v>26</v>
      </c>
      <c r="B33">
        <v>24</v>
      </c>
      <c r="C33" s="32">
        <v>12</v>
      </c>
      <c r="D33" s="42" t="str">
        <f>Blad1!H13</f>
        <v>Danny De Vynck</v>
      </c>
      <c r="E33" s="33"/>
      <c r="F33" s="34"/>
      <c r="G33" s="33">
        <v>125</v>
      </c>
      <c r="H33" s="34">
        <v>180.24</v>
      </c>
      <c r="I33" s="33"/>
      <c r="J33" s="34"/>
      <c r="K33" s="33"/>
      <c r="L33" s="34"/>
      <c r="M33" s="33">
        <v>125</v>
      </c>
      <c r="N33" s="34">
        <v>186.87</v>
      </c>
      <c r="O33" s="33"/>
      <c r="P33" s="34"/>
      <c r="Q33" s="33"/>
      <c r="R33" s="34"/>
      <c r="S33" s="33"/>
      <c r="T33" s="34"/>
      <c r="U33" s="33"/>
      <c r="V33" s="34"/>
      <c r="W33" s="35"/>
      <c r="X33" s="46">
        <f t="shared" si="0"/>
        <v>186.87</v>
      </c>
      <c r="Y33" s="43">
        <f>Blad1!J13</f>
        <v>0.96336996336996339</v>
      </c>
      <c r="Z33" s="45">
        <f t="shared" si="1"/>
        <v>180.02494505494505</v>
      </c>
      <c r="AA33" s="15"/>
      <c r="AB33" s="15"/>
      <c r="AC33" s="36">
        <f>SUM(Z32:Z33)</f>
        <v>368.58534798534799</v>
      </c>
    </row>
    <row r="34" spans="1:29" ht="18.75" customHeight="1" thickBot="1" x14ac:dyDescent="0.3">
      <c r="A34" s="41">
        <v>13</v>
      </c>
      <c r="B34">
        <v>25</v>
      </c>
      <c r="C34" s="26">
        <v>13</v>
      </c>
      <c r="D34" s="40" t="str">
        <f>Blad1!B14</f>
        <v>Ray Carnes</v>
      </c>
      <c r="E34" s="27">
        <v>125</v>
      </c>
      <c r="F34" s="28">
        <v>201.8</v>
      </c>
      <c r="G34" s="27"/>
      <c r="H34" s="28"/>
      <c r="I34" s="27">
        <v>125</v>
      </c>
      <c r="J34" s="28">
        <v>198.79</v>
      </c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37"/>
      <c r="X34" s="46">
        <f t="shared" si="0"/>
        <v>201.8</v>
      </c>
      <c r="Y34" s="29">
        <f>Blad1!D14</f>
        <v>0.96336996336996339</v>
      </c>
      <c r="Z34" s="44">
        <f t="shared" si="1"/>
        <v>194.40805860805861</v>
      </c>
      <c r="AA34" s="31"/>
      <c r="AB34" s="31"/>
      <c r="AC34" s="19"/>
    </row>
    <row r="35" spans="1:29" ht="16.5" thickBot="1" x14ac:dyDescent="0.3">
      <c r="A35" s="1">
        <v>27</v>
      </c>
      <c r="B35">
        <v>26</v>
      </c>
      <c r="C35" s="32">
        <v>13</v>
      </c>
      <c r="D35" s="42" t="str">
        <f>Blad1!H14</f>
        <v>Alain Campion</v>
      </c>
      <c r="E35" s="33">
        <v>150</v>
      </c>
      <c r="F35" s="34">
        <v>223.1</v>
      </c>
      <c r="G35" s="33"/>
      <c r="H35" s="34"/>
      <c r="I35" s="33"/>
      <c r="J35" s="34"/>
      <c r="K35" s="33"/>
      <c r="L35" s="34"/>
      <c r="M35" s="33">
        <v>125</v>
      </c>
      <c r="N35" s="34">
        <v>219.33</v>
      </c>
      <c r="O35" s="33"/>
      <c r="P35" s="34"/>
      <c r="Q35" s="33"/>
      <c r="R35" s="34"/>
      <c r="S35" s="33"/>
      <c r="T35" s="34"/>
      <c r="U35" s="33"/>
      <c r="V35" s="34"/>
      <c r="W35" s="35"/>
      <c r="X35" s="46">
        <f t="shared" si="0"/>
        <v>223.1</v>
      </c>
      <c r="Y35" s="43">
        <f>Blad1!J14</f>
        <v>0.85389610389610393</v>
      </c>
      <c r="Z35" s="45">
        <f t="shared" si="1"/>
        <v>190.50422077922079</v>
      </c>
      <c r="AA35" s="15"/>
      <c r="AB35" s="15"/>
      <c r="AC35" s="36">
        <f>SUM(Z34:Z35)</f>
        <v>384.9122793872794</v>
      </c>
    </row>
    <row r="36" spans="1:29" ht="16.5" thickBot="1" x14ac:dyDescent="0.3">
      <c r="A36" s="41">
        <v>14</v>
      </c>
      <c r="B36">
        <v>27</v>
      </c>
      <c r="C36" s="26">
        <v>14</v>
      </c>
      <c r="D36" s="40" t="str">
        <f>Blad1!B15</f>
        <v>Martine Campion</v>
      </c>
      <c r="E36" s="27">
        <v>100</v>
      </c>
      <c r="F36" s="28">
        <v>92.38</v>
      </c>
      <c r="G36" s="27">
        <v>100</v>
      </c>
      <c r="H36" s="28">
        <v>88.97</v>
      </c>
      <c r="I36" s="27">
        <v>100</v>
      </c>
      <c r="J36" s="28">
        <v>85.69</v>
      </c>
      <c r="K36" s="27">
        <v>100</v>
      </c>
      <c r="L36" s="28">
        <v>71.33</v>
      </c>
      <c r="M36" s="27"/>
      <c r="N36" s="28"/>
      <c r="O36" s="27">
        <v>100</v>
      </c>
      <c r="P36" s="28">
        <v>107.16</v>
      </c>
      <c r="Q36" s="27"/>
      <c r="R36" s="28"/>
      <c r="S36" s="27">
        <v>100</v>
      </c>
      <c r="T36" s="28">
        <v>111.56</v>
      </c>
      <c r="U36" s="27"/>
      <c r="V36" s="28"/>
      <c r="W36" s="37"/>
      <c r="X36" s="46">
        <f t="shared" si="0"/>
        <v>111.56</v>
      </c>
      <c r="Y36" s="29">
        <f>Blad1!D15</f>
        <v>1.8785714285714286</v>
      </c>
      <c r="Z36" s="44">
        <f t="shared" si="1"/>
        <v>209.57342857142856</v>
      </c>
      <c r="AA36" s="31"/>
      <c r="AB36" s="31"/>
      <c r="AC36" s="19"/>
    </row>
    <row r="37" spans="1:29" ht="16.5" thickBot="1" x14ac:dyDescent="0.3">
      <c r="A37" s="1">
        <v>28</v>
      </c>
      <c r="B37">
        <v>28</v>
      </c>
      <c r="C37" s="32">
        <v>14</v>
      </c>
      <c r="D37" s="42" t="str">
        <f>Blad1!H15</f>
        <v>Franky De Dobbelaere</v>
      </c>
      <c r="E37" s="33">
        <v>125</v>
      </c>
      <c r="F37" s="34">
        <v>181.17</v>
      </c>
      <c r="G37" s="33"/>
      <c r="H37" s="34"/>
      <c r="I37" s="33"/>
      <c r="J37" s="34"/>
      <c r="K37" s="33"/>
      <c r="L37" s="34"/>
      <c r="M37" s="33"/>
      <c r="N37" s="34"/>
      <c r="O37" s="33"/>
      <c r="P37" s="34"/>
      <c r="Q37" s="33">
        <v>125</v>
      </c>
      <c r="R37" s="34">
        <v>182.66</v>
      </c>
      <c r="S37" s="33">
        <v>125</v>
      </c>
      <c r="T37" s="34">
        <v>186.15</v>
      </c>
      <c r="U37" s="33">
        <v>125</v>
      </c>
      <c r="V37" s="34">
        <v>187.07</v>
      </c>
      <c r="W37" s="35"/>
      <c r="X37" s="46">
        <f t="shared" si="0"/>
        <v>187.07</v>
      </c>
      <c r="Y37" s="43">
        <f>Blad1!J15</f>
        <v>0.98872180451127822</v>
      </c>
      <c r="Z37" s="45">
        <f t="shared" si="1"/>
        <v>184.96018796992482</v>
      </c>
      <c r="AA37" s="15"/>
      <c r="AB37" s="15"/>
      <c r="AC37" s="36">
        <f>SUM(Z36:Z37)</f>
        <v>394.53361654135335</v>
      </c>
    </row>
    <row r="39" spans="1:29" x14ac:dyDescent="0.25">
      <c r="D39" t="s">
        <v>55</v>
      </c>
    </row>
  </sheetData>
  <sortState ref="A10:AC37">
    <sortCondition ref="B10:B37"/>
  </sortState>
  <pageMargins left="0.7" right="0.7" top="0.75" bottom="0.75" header="0.3" footer="0.3"/>
  <pageSetup paperSize="9" scale="56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sqref="A1:A1048576"/>
    </sheetView>
  </sheetViews>
  <sheetFormatPr defaultRowHeight="14.25" x14ac:dyDescent="0.2"/>
  <cols>
    <col min="1" max="1" width="6.625" customWidth="1"/>
  </cols>
  <sheetData>
    <row r="3" spans="1:4" x14ac:dyDescent="0.2">
      <c r="B3" t="s">
        <v>49</v>
      </c>
    </row>
    <row r="5" spans="1:4" x14ac:dyDescent="0.2">
      <c r="A5" t="s">
        <v>52</v>
      </c>
      <c r="B5" t="s">
        <v>50</v>
      </c>
      <c r="D5" t="s">
        <v>51</v>
      </c>
    </row>
    <row r="7" spans="1:4" x14ac:dyDescent="0.2">
      <c r="A7">
        <v>1</v>
      </c>
      <c r="B7">
        <v>10</v>
      </c>
      <c r="D7">
        <f>Blad2!AC29</f>
        <v>396.56535048165608</v>
      </c>
    </row>
    <row r="8" spans="1:4" x14ac:dyDescent="0.2">
      <c r="A8">
        <v>2</v>
      </c>
      <c r="B8">
        <v>14</v>
      </c>
      <c r="D8">
        <f>Blad2!AC37</f>
        <v>394.53361654135335</v>
      </c>
    </row>
    <row r="9" spans="1:4" x14ac:dyDescent="0.2">
      <c r="A9">
        <v>3</v>
      </c>
      <c r="B9">
        <v>8</v>
      </c>
      <c r="D9">
        <f>Blad2!AC25</f>
        <v>392.22961224489791</v>
      </c>
    </row>
    <row r="10" spans="1:4" x14ac:dyDescent="0.2">
      <c r="A10">
        <v>4</v>
      </c>
      <c r="B10">
        <v>13</v>
      </c>
      <c r="D10">
        <f>Blad2!AC35</f>
        <v>384.9122793872794</v>
      </c>
    </row>
    <row r="11" spans="1:4" x14ac:dyDescent="0.2">
      <c r="A11">
        <v>5</v>
      </c>
      <c r="B11">
        <v>5</v>
      </c>
      <c r="D11">
        <f>Blad2!AC19</f>
        <v>380.64031746031748</v>
      </c>
    </row>
    <row r="12" spans="1:4" x14ac:dyDescent="0.2">
      <c r="A12">
        <v>6</v>
      </c>
      <c r="B12">
        <v>4</v>
      </c>
      <c r="D12">
        <f>Blad2!AC17</f>
        <v>380.3714350649351</v>
      </c>
    </row>
    <row r="13" spans="1:4" x14ac:dyDescent="0.2">
      <c r="A13">
        <v>7</v>
      </c>
      <c r="B13">
        <v>6</v>
      </c>
      <c r="D13">
        <f>Blad2!AC21</f>
        <v>379.605612244898</v>
      </c>
    </row>
    <row r="14" spans="1:4" x14ac:dyDescent="0.2">
      <c r="A14">
        <v>8</v>
      </c>
      <c r="B14">
        <v>7</v>
      </c>
      <c r="D14">
        <f>Blad2!AC23</f>
        <v>378.12930481283422</v>
      </c>
    </row>
    <row r="15" spans="1:4" x14ac:dyDescent="0.2">
      <c r="A15">
        <v>9</v>
      </c>
      <c r="B15">
        <v>3</v>
      </c>
      <c r="D15">
        <f>Blad2!AC15</f>
        <v>375.48840034737304</v>
      </c>
    </row>
    <row r="16" spans="1:4" x14ac:dyDescent="0.2">
      <c r="A16">
        <v>10</v>
      </c>
      <c r="B16">
        <v>2</v>
      </c>
      <c r="D16">
        <f>Blad2!AC13</f>
        <v>373.50974975369456</v>
      </c>
    </row>
    <row r="17" spans="1:4" x14ac:dyDescent="0.2">
      <c r="A17">
        <v>11</v>
      </c>
      <c r="B17">
        <v>9</v>
      </c>
      <c r="D17">
        <f>Blad2!AC27</f>
        <v>371.17351020408165</v>
      </c>
    </row>
    <row r="18" spans="1:4" x14ac:dyDescent="0.2">
      <c r="A18">
        <v>12</v>
      </c>
      <c r="B18">
        <v>1</v>
      </c>
      <c r="D18">
        <f>Blad2!AC11</f>
        <v>370.82428260869568</v>
      </c>
    </row>
    <row r="19" spans="1:4" x14ac:dyDescent="0.2">
      <c r="A19">
        <v>13</v>
      </c>
      <c r="B19">
        <v>12</v>
      </c>
      <c r="D19">
        <f>Blad2!AC33</f>
        <v>368.58534798534799</v>
      </c>
    </row>
    <row r="20" spans="1:4" x14ac:dyDescent="0.2">
      <c r="A20">
        <v>14</v>
      </c>
      <c r="B20">
        <v>11</v>
      </c>
      <c r="D20">
        <f>Blad2!AC31</f>
        <v>348.42702933673468</v>
      </c>
    </row>
    <row r="27" spans="1:4" x14ac:dyDescent="0.2">
      <c r="C27" s="1"/>
    </row>
  </sheetData>
  <sortState ref="B7:D20">
    <sortCondition descending="1" ref="D7:D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Bayer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Opdebeeck</dc:creator>
  <cp:lastModifiedBy>Erik</cp:lastModifiedBy>
  <cp:lastPrinted>2015-06-05T13:44:21Z</cp:lastPrinted>
  <dcterms:created xsi:type="dcterms:W3CDTF">2014-06-20T11:08:55Z</dcterms:created>
  <dcterms:modified xsi:type="dcterms:W3CDTF">2015-06-07T07:52:49Z</dcterms:modified>
</cp:coreProperties>
</file>