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3"/>
  </bookViews>
  <sheets>
    <sheet name="BSC-stand" sheetId="1" r:id="rId1"/>
    <sheet name="wedstrijd 1" sheetId="2" r:id="rId2"/>
    <sheet name="wedstrijd 2" sheetId="3" r:id="rId3"/>
    <sheet name="wedstrijd 3" sheetId="4" r:id="rId4"/>
    <sheet name="wedstrijd 4" sheetId="5" r:id="rId5"/>
    <sheet name="wedstrijd 5" sheetId="6" r:id="rId6"/>
    <sheet name="wedstrijd 6" sheetId="7" r:id="rId7"/>
    <sheet name="finale" sheetId="8" r:id="rId8"/>
    <sheet name="Zilveren Haak" sheetId="9" r:id="rId9"/>
    <sheet name="Puntenklassement" sheetId="10" r:id="rId10"/>
    <sheet name="winnaars" sheetId="11" r:id="rId11"/>
    <sheet name="Blad1" sheetId="12" r:id="rId12"/>
  </sheets>
  <definedNames>
    <definedName name="_xlfn.AVERAGEIF" hidden="1">#NAME?</definedName>
    <definedName name="_xlnm.Print_Area" localSheetId="1">'wedstrijd 1'!$A$34:$Y$50</definedName>
  </definedNames>
  <calcPr fullCalcOnLoad="1"/>
</workbook>
</file>

<file path=xl/sharedStrings.xml><?xml version="1.0" encoding="utf-8"?>
<sst xmlns="http://schemas.openxmlformats.org/spreadsheetml/2006/main" count="872" uniqueCount="183">
  <si>
    <t>uitslag op:</t>
  </si>
  <si>
    <t>naam</t>
  </si>
  <si>
    <t>100gram</t>
  </si>
  <si>
    <t>125gram</t>
  </si>
  <si>
    <t>150gram</t>
  </si>
  <si>
    <t>175gram</t>
  </si>
  <si>
    <t>gemiddelde</t>
  </si>
  <si>
    <t>finale</t>
  </si>
  <si>
    <t>einduitslag</t>
  </si>
  <si>
    <t>A</t>
  </si>
  <si>
    <t>boven 200m</t>
  </si>
  <si>
    <t>B</t>
  </si>
  <si>
    <t>C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</si>
  <si>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</si>
  <si>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</si>
  <si>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</si>
  <si>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</si>
  <si>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</si>
  <si>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</si>
  <si>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</si>
  <si>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</si>
  <si>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nr</t>
  </si>
  <si>
    <t>gew</t>
  </si>
  <si>
    <t>meters</t>
  </si>
  <si>
    <t>TOTALE AFSTAND:</t>
  </si>
  <si>
    <t>uitslag</t>
  </si>
  <si>
    <t xml:space="preserve">TOTAAL: </t>
  </si>
  <si>
    <t>min slechtste resultaat</t>
  </si>
  <si>
    <t>Totaal</t>
  </si>
  <si>
    <t>NAAM</t>
  </si>
  <si>
    <t>worp 9</t>
  </si>
  <si>
    <t>alle anderen</t>
  </si>
  <si>
    <t>BSC Kampioenschap wedstrijd 1 te Zwijndrecht</t>
  </si>
  <si>
    <t>V = Veteraan ; SV = Super Veteraan</t>
  </si>
  <si>
    <t>afstand</t>
  </si>
  <si>
    <t>beste</t>
  </si>
  <si>
    <t>150gr</t>
  </si>
  <si>
    <t>gewicht</t>
  </si>
  <si>
    <t>gekozen</t>
  </si>
  <si>
    <t>J</t>
  </si>
  <si>
    <t>-18 jaar</t>
  </si>
  <si>
    <t xml:space="preserve">Hoogste </t>
  </si>
  <si>
    <t>Female</t>
  </si>
  <si>
    <t>J1</t>
  </si>
  <si>
    <t>F</t>
  </si>
  <si>
    <t>cat</t>
  </si>
  <si>
    <t>lftd</t>
  </si>
  <si>
    <t xml:space="preserve">Heinz Rebecca </t>
  </si>
  <si>
    <t>Anthonissen Jan</t>
  </si>
  <si>
    <t>Goddaert Ludwig</t>
  </si>
  <si>
    <t>De Cock Walter</t>
  </si>
  <si>
    <t xml:space="preserve">Bogaert Gino </t>
  </si>
  <si>
    <t>Verheyen Eric</t>
  </si>
  <si>
    <t>Opdebeeck Erik</t>
  </si>
  <si>
    <t>De Clercq Peter</t>
  </si>
  <si>
    <t>Defernez Baptiste</t>
  </si>
  <si>
    <t>V</t>
  </si>
  <si>
    <t>SV</t>
  </si>
  <si>
    <t>Heins Rebecca</t>
  </si>
  <si>
    <t>Baptiste Defernez</t>
  </si>
  <si>
    <t>F1</t>
  </si>
  <si>
    <t>F2</t>
  </si>
  <si>
    <t>Opdebeeck Ryan</t>
  </si>
  <si>
    <t>Peeters Erik</t>
  </si>
  <si>
    <t>Van Bulck Steve</t>
  </si>
  <si>
    <t>Verbruggen Bernard</t>
  </si>
  <si>
    <t>Alain Campion</t>
  </si>
  <si>
    <t>Kris Vancauwenberghe</t>
  </si>
  <si>
    <t>Rosman Rob</t>
  </si>
  <si>
    <t>Erik Opdebeeck</t>
  </si>
  <si>
    <t>Peter De Clercq</t>
  </si>
  <si>
    <t>Steve Van Bulck</t>
  </si>
  <si>
    <t>Gerry Baert</t>
  </si>
  <si>
    <t>Ludwig Goddaert</t>
  </si>
  <si>
    <t>Erwin Martens</t>
  </si>
  <si>
    <t>Olivier Folcke</t>
  </si>
  <si>
    <t>Raphael Defernez</t>
  </si>
  <si>
    <t>m</t>
  </si>
  <si>
    <t>worp 10</t>
  </si>
  <si>
    <t>weer :</t>
  </si>
  <si>
    <t>Eric Verheyen</t>
  </si>
  <si>
    <t>Jan Anthonissen</t>
  </si>
  <si>
    <t>Rebecca Heins</t>
  </si>
  <si>
    <t xml:space="preserve">Gerry Baert </t>
  </si>
  <si>
    <t>Erik Peeters</t>
  </si>
  <si>
    <t>Eugene De Laet</t>
  </si>
  <si>
    <t>Bernard Verbruggen</t>
  </si>
  <si>
    <t>Walter De Cock</t>
  </si>
  <si>
    <t>Franky Savat</t>
  </si>
  <si>
    <t>Gino Bogaert</t>
  </si>
  <si>
    <t>Savat Franky</t>
  </si>
  <si>
    <t>Gregory Agneessens</t>
  </si>
  <si>
    <t>Martijn Hoogkamer</t>
  </si>
  <si>
    <t>Davy Roets</t>
  </si>
  <si>
    <t>Steve van Bulck</t>
  </si>
  <si>
    <t>Rob  Rosman</t>
  </si>
  <si>
    <t>Steve Vd Bulck</t>
  </si>
  <si>
    <t>Alysson Monbailly</t>
  </si>
  <si>
    <t>De Laet Eugene (senior-100gr)</t>
  </si>
  <si>
    <t>Folcke Olivier</t>
  </si>
  <si>
    <t>F3</t>
  </si>
  <si>
    <t>Steeve Cordemy</t>
  </si>
  <si>
    <t>MV</t>
  </si>
  <si>
    <t>F4</t>
  </si>
  <si>
    <t>Tim De Cock</t>
  </si>
  <si>
    <t>onder 160m</t>
  </si>
  <si>
    <t>160m tot 200m</t>
  </si>
  <si>
    <t>MV = Master Veteraan</t>
  </si>
  <si>
    <t>F5</t>
  </si>
  <si>
    <t xml:space="preserve">Bernard Verbruggen </t>
  </si>
  <si>
    <t xml:space="preserve">Eric Verheyen </t>
  </si>
  <si>
    <t>Marc Meersman</t>
  </si>
  <si>
    <t>Rob Rosman</t>
  </si>
  <si>
    <t>Ricardo Willeman</t>
  </si>
  <si>
    <t>Vicky Danckaert</t>
  </si>
  <si>
    <t>Beste</t>
  </si>
  <si>
    <t>2de best</t>
  </si>
  <si>
    <t>Martine Cauchie</t>
  </si>
  <si>
    <t>Guy De Beuckelaer</t>
  </si>
  <si>
    <t>Bert Timmerman</t>
  </si>
  <si>
    <t>Ricardo Willemann</t>
  </si>
  <si>
    <t>BSC Kampioenschap wedstrijd 1 te Beernem</t>
  </si>
  <si>
    <t>Belgische Surfcasting Club vzw klassement 2023 Zilveren Haak Zeehengelsportmagazine</t>
  </si>
  <si>
    <t>,,/,,/2023</t>
  </si>
  <si>
    <t xml:space="preserve">Peter De Clercq </t>
  </si>
  <si>
    <t xml:space="preserve">Franky Savat </t>
  </si>
  <si>
    <t>Becky Heins</t>
  </si>
  <si>
    <t>Allyson Monbailly</t>
  </si>
  <si>
    <t>Kris Van Cauwenberghe</t>
  </si>
  <si>
    <t>Dieter Bellaert</t>
  </si>
  <si>
    <t>Stefaan Dellaert</t>
  </si>
  <si>
    <t>Sven Poelmans</t>
  </si>
  <si>
    <t>Cauchie Martine</t>
  </si>
  <si>
    <t>Sven poelmans</t>
  </si>
  <si>
    <t>C-N</t>
  </si>
  <si>
    <t>jaargemiddelde</t>
  </si>
  <si>
    <t>zicht=1</t>
  </si>
  <si>
    <t>A- categorie trofee</t>
  </si>
  <si>
    <t>B- categorie trofee</t>
  </si>
  <si>
    <t>C-categorie trofee</t>
  </si>
  <si>
    <t>Female categorie</t>
  </si>
  <si>
    <t>Beste Nieuwkomer 2023</t>
  </si>
  <si>
    <t>Hoogste gemiddelde Finale</t>
  </si>
  <si>
    <t>Beste Veteraan (+50j)</t>
  </si>
  <si>
    <t>Beste Superveteraan (+65j)</t>
  </si>
  <si>
    <t>Beste Masterveteraan  (+80j)</t>
  </si>
  <si>
    <t>Zilveren Haak 2023</t>
  </si>
  <si>
    <t>Vicky Dankaert</t>
  </si>
  <si>
    <t>Ray Carnes</t>
  </si>
  <si>
    <t>----</t>
  </si>
  <si>
    <t>Danny Devynck</t>
  </si>
  <si>
    <t>BBQ</t>
  </si>
  <si>
    <t xml:space="preserve">weer : </t>
  </si>
  <si>
    <t>opmeten</t>
  </si>
  <si>
    <t>worp</t>
  </si>
  <si>
    <t>Belgische Surfcasting Club vzw Puntenklassement 2024</t>
  </si>
  <si>
    <t>Stand BSC-kampioenschap 2024</t>
  </si>
  <si>
    <t>27/01/2024</t>
  </si>
  <si>
    <t xml:space="preserve">BSC Kampioenschap wedstrijd 2 </t>
  </si>
  <si>
    <t xml:space="preserve">BSC Kampioenschap wedstrijd 3 </t>
  </si>
  <si>
    <t>BSC Kampioenschap wedstrijd 4</t>
  </si>
  <si>
    <t xml:space="preserve">BSC Kampioenschap wedstrijd 5 </t>
  </si>
  <si>
    <t xml:space="preserve">BSC Kampioenschap wedstrijd 6 </t>
  </si>
  <si>
    <t>Kampioenschap BSC : finale 2024</t>
  </si>
  <si>
    <t>12/10/2024</t>
  </si>
  <si>
    <t>26/10/2024</t>
  </si>
  <si>
    <t>21/09/2024</t>
  </si>
  <si>
    <t>22/06/2024</t>
  </si>
  <si>
    <t xml:space="preserve">Alain Campion </t>
  </si>
  <si>
    <t>De Cock Tim</t>
  </si>
  <si>
    <t>Anthonissen jan</t>
  </si>
  <si>
    <t>0 -7 graden ; wind 2bft Z-ZW</t>
  </si>
  <si>
    <t>16 maart 2024</t>
  </si>
  <si>
    <t>Schoondijke</t>
  </si>
  <si>
    <t>Bernard  Verbruggen</t>
  </si>
  <si>
    <t>Arjan Geelhoed</t>
  </si>
  <si>
    <t>Steve Van De Bulck</t>
  </si>
  <si>
    <t>NW-W  3 -&gt;2 ; 11 graden ; droog</t>
  </si>
  <si>
    <t>Uitslag wedstrijd 2 op 16/3/2024 op beste afstand :</t>
  </si>
  <si>
    <t>te Schoondijke</t>
  </si>
  <si>
    <t>zaterdag 20 april 2024</t>
  </si>
  <si>
    <t xml:space="preserve">weer : wind 3-5bft W-NW , zon en regen  :  koud, bar weer </t>
  </si>
  <si>
    <t>Martine  Cauchie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</si>
</sst>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0;[Red]0.00"/>
    <numFmt numFmtId="175" formatCode="#,##0.00\ _€"/>
    <numFmt numFmtId="176" formatCode="[$-813]dddd\ d\ mmmm\ yyyy"/>
    <numFmt numFmtId="177" formatCode="[$-813]dd\-mmm\-yy;@"/>
    <numFmt numFmtId="178" formatCode="[$-813]d\ mmmm\ yyyy;@"/>
    <numFmt numFmtId="179" formatCode="[$-813]dddd\ d\ mmmm\ yyyy;@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0.0"/>
    <numFmt numFmtId="185" formatCode="0.000"/>
  </numFmts>
  <fonts count="56"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8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8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ill="0" applyBorder="0" applyAlignment="0" applyProtection="0"/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  <xf numFmtId="14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17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center"/>
    </xf>
    <xf numFmtId="0" fontId="1" fillId="0" borderId="18" xfId="0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/>
    </xf>
    <xf numFmtId="1" fontId="5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3" xfId="0" applyNumberFormat="1" applyFont="1" applyBorder="1" applyAlignment="1" quotePrefix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" fontId="5" fillId="33" borderId="25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174" fontId="6" fillId="0" borderId="0" xfId="0" applyNumberFormat="1" applyFont="1" applyAlignment="1">
      <alignment/>
    </xf>
    <xf numFmtId="15" fontId="8" fillId="0" borderId="0" xfId="0" applyNumberFormat="1" applyFont="1" applyAlignment="1" quotePrefix="1">
      <alignment horizontal="left"/>
    </xf>
    <xf numFmtId="0" fontId="0" fillId="0" borderId="14" xfId="0" applyFont="1" applyBorder="1" applyAlignment="1">
      <alignment/>
    </xf>
    <xf numFmtId="16" fontId="0" fillId="0" borderId="0" xfId="0" applyNumberFormat="1" applyAlignment="1">
      <alignment/>
    </xf>
    <xf numFmtId="174" fontId="0" fillId="0" borderId="0" xfId="0" applyNumberFormat="1" applyAlignment="1">
      <alignment horizontal="left"/>
    </xf>
    <xf numFmtId="2" fontId="1" fillId="0" borderId="27" xfId="0" applyNumberFormat="1" applyFont="1" applyBorder="1" applyAlignment="1">
      <alignment horizontal="center"/>
    </xf>
    <xf numFmtId="14" fontId="0" fillId="0" borderId="0" xfId="0" applyNumberFormat="1" applyAlignment="1" quotePrefix="1">
      <alignment horizontal="left"/>
    </xf>
    <xf numFmtId="174" fontId="0" fillId="0" borderId="10" xfId="0" applyNumberForma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28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77" fontId="0" fillId="0" borderId="0" xfId="0" applyNumberFormat="1" applyAlignment="1" quotePrefix="1">
      <alignment horizontal="left"/>
    </xf>
    <xf numFmtId="0" fontId="0" fillId="34" borderId="22" xfId="0" applyFont="1" applyFill="1" applyBorder="1" applyAlignment="1">
      <alignment/>
    </xf>
    <xf numFmtId="1" fontId="5" fillId="34" borderId="14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 quotePrefix="1">
      <alignment horizontal="center"/>
    </xf>
    <xf numFmtId="0" fontId="0" fillId="35" borderId="22" xfId="0" applyFont="1" applyFill="1" applyBorder="1" applyAlignment="1">
      <alignment/>
    </xf>
    <xf numFmtId="2" fontId="0" fillId="35" borderId="22" xfId="0" applyNumberFormat="1" applyFont="1" applyFill="1" applyBorder="1" applyAlignment="1">
      <alignment horizontal="left"/>
    </xf>
    <xf numFmtId="0" fontId="0" fillId="35" borderId="23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0" fontId="1" fillId="0" borderId="0" xfId="0" applyFont="1" applyBorder="1" applyAlignment="1">
      <alignment/>
    </xf>
    <xf numFmtId="174" fontId="0" fillId="0" borderId="0" xfId="0" applyNumberForma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35" borderId="2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/>
    </xf>
    <xf numFmtId="2" fontId="0" fillId="0" borderId="10" xfId="0" applyNumberFormat="1" applyFont="1" applyFill="1" applyBorder="1" applyAlignment="1">
      <alignment horizontal="left"/>
    </xf>
    <xf numFmtId="16" fontId="0" fillId="0" borderId="11" xfId="0" applyNumberFormat="1" applyBorder="1" applyAlignment="1" quotePrefix="1">
      <alignment horizontal="center"/>
    </xf>
    <xf numFmtId="0" fontId="0" fillId="35" borderId="11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2" fontId="0" fillId="35" borderId="23" xfId="0" applyNumberFormat="1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35" borderId="0" xfId="0" applyFont="1" applyFill="1" applyBorder="1" applyAlignment="1">
      <alignment/>
    </xf>
    <xf numFmtId="2" fontId="0" fillId="35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2" fontId="1" fillId="35" borderId="27" xfId="0" applyNumberFormat="1" applyFont="1" applyFill="1" applyBorder="1" applyAlignment="1">
      <alignment horizontal="center"/>
    </xf>
    <xf numFmtId="2" fontId="1" fillId="35" borderId="23" xfId="0" applyNumberFormat="1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2" fontId="1" fillId="35" borderId="27" xfId="0" applyNumberFormat="1" applyFont="1" applyFill="1" applyBorder="1" applyAlignment="1" quotePrefix="1">
      <alignment horizontal="center"/>
    </xf>
    <xf numFmtId="2" fontId="1" fillId="35" borderId="30" xfId="0" applyNumberFormat="1" applyFont="1" applyFill="1" applyBorder="1" applyAlignment="1">
      <alignment horizontal="center"/>
    </xf>
    <xf numFmtId="2" fontId="1" fillId="35" borderId="31" xfId="0" applyNumberFormat="1" applyFont="1" applyFill="1" applyBorder="1" applyAlignment="1">
      <alignment horizontal="center"/>
    </xf>
    <xf numFmtId="2" fontId="1" fillId="35" borderId="32" xfId="0" applyNumberFormat="1" applyFont="1" applyFill="1" applyBorder="1" applyAlignment="1">
      <alignment horizontal="center"/>
    </xf>
    <xf numFmtId="2" fontId="1" fillId="35" borderId="23" xfId="0" applyNumberFormat="1" applyFont="1" applyFill="1" applyBorder="1" applyAlignment="1" quotePrefix="1">
      <alignment horizontal="center"/>
    </xf>
    <xf numFmtId="0" fontId="52" fillId="36" borderId="22" xfId="0" applyFont="1" applyFill="1" applyBorder="1" applyAlignment="1">
      <alignment horizontal="center"/>
    </xf>
    <xf numFmtId="2" fontId="53" fillId="36" borderId="27" xfId="0" applyNumberFormat="1" applyFont="1" applyFill="1" applyBorder="1" applyAlignment="1">
      <alignment horizontal="center"/>
    </xf>
    <xf numFmtId="2" fontId="53" fillId="36" borderId="23" xfId="0" applyNumberFormat="1" applyFont="1" applyFill="1" applyBorder="1" applyAlignment="1">
      <alignment horizontal="center"/>
    </xf>
    <xf numFmtId="2" fontId="53" fillId="36" borderId="33" xfId="0" applyNumberFormat="1" applyFont="1" applyFill="1" applyBorder="1" applyAlignment="1">
      <alignment horizontal="center"/>
    </xf>
    <xf numFmtId="1" fontId="54" fillId="36" borderId="14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 quotePrefix="1">
      <alignment horizontal="center"/>
    </xf>
    <xf numFmtId="2" fontId="0" fillId="35" borderId="31" xfId="0" applyNumberFormat="1" applyFont="1" applyFill="1" applyBorder="1" applyAlignment="1">
      <alignment horizontal="left"/>
    </xf>
    <xf numFmtId="0" fontId="0" fillId="35" borderId="31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0" fillId="0" borderId="32" xfId="0" applyFont="1" applyFill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30" xfId="0" applyBorder="1" applyAlignment="1">
      <alignment/>
    </xf>
    <xf numFmtId="0" fontId="0" fillId="35" borderId="33" xfId="0" applyFill="1" applyBorder="1" applyAlignment="1">
      <alignment/>
    </xf>
    <xf numFmtId="2" fontId="0" fillId="35" borderId="31" xfId="0" applyNumberFormat="1" applyFill="1" applyBorder="1" applyAlignment="1">
      <alignment horizontal="left"/>
    </xf>
    <xf numFmtId="0" fontId="0" fillId="35" borderId="31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31" xfId="0" applyBorder="1" applyAlignment="1">
      <alignment/>
    </xf>
    <xf numFmtId="0" fontId="0" fillId="35" borderId="32" xfId="0" applyFill="1" applyBorder="1" applyAlignment="1">
      <alignment/>
    </xf>
    <xf numFmtId="0" fontId="0" fillId="35" borderId="28" xfId="0" applyFill="1" applyBorder="1" applyAlignment="1">
      <alignment/>
    </xf>
    <xf numFmtId="0" fontId="0" fillId="33" borderId="24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35" borderId="37" xfId="0" applyFill="1" applyBorder="1" applyAlignment="1">
      <alignment/>
    </xf>
    <xf numFmtId="0" fontId="0" fillId="0" borderId="0" xfId="0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" fillId="34" borderId="23" xfId="0" applyNumberFormat="1" applyFont="1" applyFill="1" applyBorder="1" applyAlignment="1" quotePrefix="1">
      <alignment horizontal="center"/>
    </xf>
    <xf numFmtId="0" fontId="0" fillId="35" borderId="22" xfId="0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35" borderId="10" xfId="0" applyNumberFormat="1" applyFont="1" applyFill="1" applyBorder="1" applyAlignment="1">
      <alignment horizontal="left"/>
    </xf>
    <xf numFmtId="0" fontId="0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35" borderId="31" xfId="0" applyFont="1" applyFill="1" applyBorder="1" applyAlignment="1">
      <alignment/>
    </xf>
    <xf numFmtId="1" fontId="5" fillId="35" borderId="27" xfId="0" applyNumberFormat="1" applyFont="1" applyFill="1" applyBorder="1" applyAlignment="1">
      <alignment horizontal="center"/>
    </xf>
    <xf numFmtId="1" fontId="54" fillId="36" borderId="2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" fontId="5" fillId="0" borderId="27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37" borderId="22" xfId="0" applyFill="1" applyBorder="1" applyAlignment="1">
      <alignment horizontal="center"/>
    </xf>
    <xf numFmtId="0" fontId="0" fillId="37" borderId="31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1" fontId="5" fillId="37" borderId="14" xfId="0" applyNumberFormat="1" applyFont="1" applyFill="1" applyBorder="1" applyAlignment="1">
      <alignment horizontal="center"/>
    </xf>
    <xf numFmtId="2" fontId="1" fillId="37" borderId="23" xfId="0" applyNumberFormat="1" applyFont="1" applyFill="1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0" fillId="38" borderId="31" xfId="0" applyFill="1" applyBorder="1" applyAlignment="1">
      <alignment/>
    </xf>
    <xf numFmtId="1" fontId="0" fillId="38" borderId="17" xfId="0" applyNumberFormat="1" applyFill="1" applyBorder="1" applyAlignment="1">
      <alignment horizontal="center"/>
    </xf>
    <xf numFmtId="0" fontId="1" fillId="38" borderId="18" xfId="0" applyFont="1" applyFill="1" applyBorder="1" applyAlignment="1">
      <alignment horizontal="left"/>
    </xf>
    <xf numFmtId="1" fontId="1" fillId="38" borderId="17" xfId="0" applyNumberFormat="1" applyFont="1" applyFill="1" applyBorder="1" applyAlignment="1">
      <alignment horizontal="left"/>
    </xf>
    <xf numFmtId="0" fontId="0" fillId="35" borderId="40" xfId="0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39" borderId="22" xfId="0" applyFill="1" applyBorder="1" applyAlignment="1">
      <alignment/>
    </xf>
    <xf numFmtId="1" fontId="5" fillId="39" borderId="14" xfId="0" applyNumberFormat="1" applyFont="1" applyFill="1" applyBorder="1" applyAlignment="1">
      <alignment horizontal="center"/>
    </xf>
    <xf numFmtId="2" fontId="1" fillId="39" borderId="23" xfId="0" applyNumberFormat="1" applyFont="1" applyFill="1" applyBorder="1" applyAlignment="1" quotePrefix="1">
      <alignment horizontal="center"/>
    </xf>
    <xf numFmtId="1" fontId="5" fillId="33" borderId="1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4" xfId="0" applyFont="1" applyFill="1" applyBorder="1" applyAlignment="1">
      <alignment/>
    </xf>
    <xf numFmtId="1" fontId="5" fillId="33" borderId="25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1" fontId="5" fillId="34" borderId="14" xfId="0" applyNumberFormat="1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2" fontId="0" fillId="35" borderId="31" xfId="0" applyNumberFormat="1" applyFont="1" applyFill="1" applyBorder="1" applyAlignment="1">
      <alignment horizontal="left"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2" fontId="0" fillId="35" borderId="11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1" fillId="0" borderId="45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7" xfId="0" applyFont="1" applyBorder="1" applyAlignment="1">
      <alignment/>
    </xf>
    <xf numFmtId="2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8" xfId="0" applyBorder="1" applyAlignment="1">
      <alignment/>
    </xf>
    <xf numFmtId="1" fontId="0" fillId="0" borderId="16" xfId="0" applyNumberFormat="1" applyBorder="1" applyAlignment="1">
      <alignment horizontal="center"/>
    </xf>
    <xf numFmtId="1" fontId="1" fillId="0" borderId="49" xfId="0" applyNumberFormat="1" applyFont="1" applyBorder="1" applyAlignment="1">
      <alignment horizontal="left"/>
    </xf>
    <xf numFmtId="1" fontId="0" fillId="0" borderId="19" xfId="0" applyNumberFormat="1" applyBorder="1" applyAlignment="1">
      <alignment horizontal="center"/>
    </xf>
    <xf numFmtId="2" fontId="0" fillId="33" borderId="16" xfId="0" applyNumberFormat="1" applyFill="1" applyBorder="1" applyAlignment="1">
      <alignment horizontal="left"/>
    </xf>
    <xf numFmtId="0" fontId="0" fillId="0" borderId="50" xfId="0" applyBorder="1" applyAlignment="1">
      <alignment/>
    </xf>
    <xf numFmtId="2" fontId="0" fillId="35" borderId="50" xfId="0" applyNumberFormat="1" applyFill="1" applyBorder="1" applyAlignment="1">
      <alignment horizontal="left"/>
    </xf>
    <xf numFmtId="2" fontId="52" fillId="36" borderId="50" xfId="0" applyNumberFormat="1" applyFont="1" applyFill="1" applyBorder="1" applyAlignment="1">
      <alignment horizontal="left"/>
    </xf>
    <xf numFmtId="0" fontId="1" fillId="0" borderId="0" xfId="0" applyFont="1" applyAlignment="1" quotePrefix="1">
      <alignment/>
    </xf>
    <xf numFmtId="0" fontId="0" fillId="0" borderId="42" xfId="0" applyBorder="1" applyAlignment="1">
      <alignment/>
    </xf>
    <xf numFmtId="0" fontId="55" fillId="0" borderId="50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2" fontId="0" fillId="0" borderId="0" xfId="0" applyNumberFormat="1" applyFon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5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0" xfId="0" applyAlignment="1">
      <alignment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74" fontId="0" fillId="0" borderId="22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1466850</xdr:colOff>
      <xdr:row>3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466850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447675</xdr:colOff>
      <xdr:row>3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1247775" cy="1409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95250</xdr:rowOff>
    </xdr:from>
    <xdr:to>
      <xdr:col>3</xdr:col>
      <xdr:colOff>152400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5250"/>
          <a:ext cx="85725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7</xdr:row>
      <xdr:rowOff>76200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95250</xdr:rowOff>
    </xdr:from>
    <xdr:to>
      <xdr:col>25</xdr:col>
      <xdr:colOff>0</xdr:colOff>
      <xdr:row>7</xdr:row>
      <xdr:rowOff>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95250"/>
          <a:ext cx="84772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76200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8</xdr:row>
      <xdr:rowOff>0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8</xdr:row>
      <xdr:rowOff>0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8</xdr:row>
      <xdr:rowOff>0</xdr:rowOff>
    </xdr:to>
    <xdr:pic>
      <xdr:nvPicPr>
        <xdr:cNvPr id="3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142875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142875</xdr:rowOff>
    </xdr:to>
    <xdr:pic>
      <xdr:nvPicPr>
        <xdr:cNvPr id="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24</xdr:col>
      <xdr:colOff>523875</xdr:colOff>
      <xdr:row>7</xdr:row>
      <xdr:rowOff>0</xdr:rowOff>
    </xdr:to>
    <xdr:pic>
      <xdr:nvPicPr>
        <xdr:cNvPr id="8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61925"/>
          <a:ext cx="1152525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142875</xdr:rowOff>
    </xdr:to>
    <xdr:pic>
      <xdr:nvPicPr>
        <xdr:cNvPr id="9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95250</xdr:rowOff>
    </xdr:from>
    <xdr:to>
      <xdr:col>2</xdr:col>
      <xdr:colOff>1457325</xdr:colOff>
      <xdr:row>7</xdr:row>
      <xdr:rowOff>0</xdr:rowOff>
    </xdr:to>
    <xdr:pic>
      <xdr:nvPicPr>
        <xdr:cNvPr id="10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95250"/>
          <a:ext cx="20955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1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1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0</xdr:row>
      <xdr:rowOff>85725</xdr:rowOff>
    </xdr:from>
    <xdr:to>
      <xdr:col>2</xdr:col>
      <xdr:colOff>1457325</xdr:colOff>
      <xdr:row>7</xdr:row>
      <xdr:rowOff>0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85725"/>
          <a:ext cx="9620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8</xdr:row>
      <xdr:rowOff>0</xdr:rowOff>
    </xdr:to>
    <xdr:pic>
      <xdr:nvPicPr>
        <xdr:cNvPr id="1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8</xdr:row>
      <xdr:rowOff>0</xdr:rowOff>
    </xdr:to>
    <xdr:pic>
      <xdr:nvPicPr>
        <xdr:cNvPr id="1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8</xdr:row>
      <xdr:rowOff>0</xdr:rowOff>
    </xdr:to>
    <xdr:pic>
      <xdr:nvPicPr>
        <xdr:cNvPr id="16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1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18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133350</xdr:rowOff>
    </xdr:to>
    <xdr:pic>
      <xdr:nvPicPr>
        <xdr:cNvPr id="19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133350</xdr:rowOff>
    </xdr:to>
    <xdr:pic>
      <xdr:nvPicPr>
        <xdr:cNvPr id="20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24</xdr:col>
      <xdr:colOff>533400</xdr:colOff>
      <xdr:row>7</xdr:row>
      <xdr:rowOff>0</xdr:rowOff>
    </xdr:to>
    <xdr:pic>
      <xdr:nvPicPr>
        <xdr:cNvPr id="21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61925"/>
          <a:ext cx="11620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133350</xdr:rowOff>
    </xdr:to>
    <xdr:pic>
      <xdr:nvPicPr>
        <xdr:cNvPr id="22" name="Afbeelding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95250</xdr:rowOff>
    </xdr:from>
    <xdr:to>
      <xdr:col>2</xdr:col>
      <xdr:colOff>1457325</xdr:colOff>
      <xdr:row>7</xdr:row>
      <xdr:rowOff>0</xdr:rowOff>
    </xdr:to>
    <xdr:pic>
      <xdr:nvPicPr>
        <xdr:cNvPr id="2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95250"/>
          <a:ext cx="209550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2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2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0</xdr:row>
      <xdr:rowOff>85725</xdr:rowOff>
    </xdr:from>
    <xdr:to>
      <xdr:col>2</xdr:col>
      <xdr:colOff>1457325</xdr:colOff>
      <xdr:row>7</xdr:row>
      <xdr:rowOff>0</xdr:rowOff>
    </xdr:to>
    <xdr:pic>
      <xdr:nvPicPr>
        <xdr:cNvPr id="26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85725"/>
          <a:ext cx="9620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95250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0</xdr:rowOff>
    </xdr:from>
    <xdr:to>
      <xdr:col>24</xdr:col>
      <xdr:colOff>200025</xdr:colOff>
      <xdr:row>7</xdr:row>
      <xdr:rowOff>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0"/>
          <a:ext cx="1133475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2</xdr:col>
      <xdr:colOff>1457325</xdr:colOff>
      <xdr:row>7</xdr:row>
      <xdr:rowOff>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1209675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95250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95250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8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9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0</xdr:rowOff>
    </xdr:from>
    <xdr:to>
      <xdr:col>24</xdr:col>
      <xdr:colOff>200025</xdr:colOff>
      <xdr:row>7</xdr:row>
      <xdr:rowOff>0</xdr:rowOff>
    </xdr:to>
    <xdr:pic>
      <xdr:nvPicPr>
        <xdr:cNvPr id="10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0"/>
          <a:ext cx="1133475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1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1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1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1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1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1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1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66675</xdr:rowOff>
    </xdr:to>
    <xdr:pic>
      <xdr:nvPicPr>
        <xdr:cNvPr id="18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47625</xdr:rowOff>
    </xdr:to>
    <xdr:pic>
      <xdr:nvPicPr>
        <xdr:cNvPr id="19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47625</xdr:rowOff>
    </xdr:to>
    <xdr:pic>
      <xdr:nvPicPr>
        <xdr:cNvPr id="20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47625</xdr:rowOff>
    </xdr:to>
    <xdr:pic>
      <xdr:nvPicPr>
        <xdr:cNvPr id="2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47625</xdr:rowOff>
    </xdr:to>
    <xdr:pic>
      <xdr:nvPicPr>
        <xdr:cNvPr id="2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47625</xdr:rowOff>
    </xdr:to>
    <xdr:pic>
      <xdr:nvPicPr>
        <xdr:cNvPr id="2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47625</xdr:rowOff>
    </xdr:to>
    <xdr:pic>
      <xdr:nvPicPr>
        <xdr:cNvPr id="2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19050</xdr:rowOff>
    </xdr:to>
    <xdr:pic>
      <xdr:nvPicPr>
        <xdr:cNvPr id="2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19050</xdr:rowOff>
    </xdr:to>
    <xdr:pic>
      <xdr:nvPicPr>
        <xdr:cNvPr id="2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19050</xdr:rowOff>
    </xdr:to>
    <xdr:pic>
      <xdr:nvPicPr>
        <xdr:cNvPr id="2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0</xdr:row>
      <xdr:rowOff>0</xdr:rowOff>
    </xdr:from>
    <xdr:to>
      <xdr:col>22</xdr:col>
      <xdr:colOff>0</xdr:colOff>
      <xdr:row>7</xdr:row>
      <xdr:rowOff>76200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76200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123825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123825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0</xdr:row>
      <xdr:rowOff>0</xdr:rowOff>
    </xdr:from>
    <xdr:to>
      <xdr:col>24</xdr:col>
      <xdr:colOff>371475</xdr:colOff>
      <xdr:row>7</xdr:row>
      <xdr:rowOff>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11144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7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8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9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38100</xdr:rowOff>
    </xdr:to>
    <xdr:pic>
      <xdr:nvPicPr>
        <xdr:cNvPr id="10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0</xdr:rowOff>
    </xdr:from>
    <xdr:to>
      <xdr:col>2</xdr:col>
      <xdr:colOff>1457325</xdr:colOff>
      <xdr:row>7</xdr:row>
      <xdr:rowOff>0</xdr:rowOff>
    </xdr:to>
    <xdr:pic>
      <xdr:nvPicPr>
        <xdr:cNvPr id="11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0"/>
          <a:ext cx="895350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38100</xdr:rowOff>
    </xdr:to>
    <xdr:pic>
      <xdr:nvPicPr>
        <xdr:cNvPr id="12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1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76200</xdr:rowOff>
    </xdr:to>
    <xdr:pic>
      <xdr:nvPicPr>
        <xdr:cNvPr id="1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38100</xdr:rowOff>
    </xdr:to>
    <xdr:pic>
      <xdr:nvPicPr>
        <xdr:cNvPr id="1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38100</xdr:rowOff>
    </xdr:to>
    <xdr:pic>
      <xdr:nvPicPr>
        <xdr:cNvPr id="16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38100</xdr:rowOff>
    </xdr:to>
    <xdr:pic>
      <xdr:nvPicPr>
        <xdr:cNvPr id="1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38100</xdr:rowOff>
    </xdr:to>
    <xdr:pic>
      <xdr:nvPicPr>
        <xdr:cNvPr id="18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114300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38100</xdr:rowOff>
    </xdr:from>
    <xdr:to>
      <xdr:col>25</xdr:col>
      <xdr:colOff>0</xdr:colOff>
      <xdr:row>7</xdr:row>
      <xdr:rowOff>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38100"/>
          <a:ext cx="847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114300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1457325</xdr:colOff>
      <xdr:row>7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1925"/>
          <a:ext cx="1200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0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38100</xdr:rowOff>
    </xdr:from>
    <xdr:to>
      <xdr:col>25</xdr:col>
      <xdr:colOff>0</xdr:colOff>
      <xdr:row>7</xdr:row>
      <xdr:rowOff>0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38100"/>
          <a:ext cx="847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1457325</xdr:colOff>
      <xdr:row>7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1925"/>
          <a:ext cx="1200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7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38100</xdr:rowOff>
    </xdr:from>
    <xdr:to>
      <xdr:col>25</xdr:col>
      <xdr:colOff>0</xdr:colOff>
      <xdr:row>7</xdr:row>
      <xdr:rowOff>0</xdr:rowOff>
    </xdr:to>
    <xdr:pic>
      <xdr:nvPicPr>
        <xdr:cNvPr id="8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38100"/>
          <a:ext cx="847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9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0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1457325</xdr:colOff>
      <xdr:row>7</xdr:row>
      <xdr:rowOff>0</xdr:rowOff>
    </xdr:to>
    <xdr:pic>
      <xdr:nvPicPr>
        <xdr:cNvPr id="11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1925"/>
          <a:ext cx="1200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38100</xdr:rowOff>
    </xdr:from>
    <xdr:to>
      <xdr:col>25</xdr:col>
      <xdr:colOff>9525</xdr:colOff>
      <xdr:row>7</xdr:row>
      <xdr:rowOff>0</xdr:rowOff>
    </xdr:to>
    <xdr:pic>
      <xdr:nvPicPr>
        <xdr:cNvPr id="14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38100"/>
          <a:ext cx="857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5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6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1457325</xdr:colOff>
      <xdr:row>7</xdr:row>
      <xdr:rowOff>0</xdr:rowOff>
    </xdr:to>
    <xdr:pic>
      <xdr:nvPicPr>
        <xdr:cNvPr id="17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1925"/>
          <a:ext cx="1200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8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19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38100</xdr:rowOff>
    </xdr:from>
    <xdr:to>
      <xdr:col>25</xdr:col>
      <xdr:colOff>9525</xdr:colOff>
      <xdr:row>7</xdr:row>
      <xdr:rowOff>0</xdr:rowOff>
    </xdr:to>
    <xdr:pic>
      <xdr:nvPicPr>
        <xdr:cNvPr id="20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38100"/>
          <a:ext cx="857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21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2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161925</xdr:rowOff>
    </xdr:from>
    <xdr:to>
      <xdr:col>2</xdr:col>
      <xdr:colOff>1457325</xdr:colOff>
      <xdr:row>7</xdr:row>
      <xdr:rowOff>0</xdr:rowOff>
    </xdr:to>
    <xdr:pic>
      <xdr:nvPicPr>
        <xdr:cNvPr id="2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61925"/>
          <a:ext cx="1200150" cy="1257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9</xdr:row>
      <xdr:rowOff>0</xdr:rowOff>
    </xdr:to>
    <xdr:pic>
      <xdr:nvPicPr>
        <xdr:cNvPr id="24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0"/>
          <a:ext cx="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95250</xdr:rowOff>
    </xdr:from>
    <xdr:to>
      <xdr:col>2</xdr:col>
      <xdr:colOff>1762125</xdr:colOff>
      <xdr:row>7</xdr:row>
      <xdr:rowOff>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95250"/>
          <a:ext cx="752475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7</xdr:row>
      <xdr:rowOff>0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0"/>
          <a:ext cx="666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0</xdr:row>
      <xdr:rowOff>161925</xdr:rowOff>
    </xdr:from>
    <xdr:to>
      <xdr:col>14</xdr:col>
      <xdr:colOff>0</xdr:colOff>
      <xdr:row>7</xdr:row>
      <xdr:rowOff>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1057275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47625</xdr:colOff>
      <xdr:row>7</xdr:row>
      <xdr:rowOff>0</xdr:rowOff>
    </xdr:to>
    <xdr:pic>
      <xdr:nvPicPr>
        <xdr:cNvPr id="4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0"/>
          <a:ext cx="476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419100</xdr:colOff>
      <xdr:row>0</xdr:row>
      <xdr:rowOff>161925</xdr:rowOff>
    </xdr:from>
    <xdr:to>
      <xdr:col>14</xdr:col>
      <xdr:colOff>0</xdr:colOff>
      <xdr:row>7</xdr:row>
      <xdr:rowOff>0</xdr:rowOff>
    </xdr:to>
    <xdr:pic>
      <xdr:nvPicPr>
        <xdr:cNvPr id="5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61925"/>
          <a:ext cx="1057275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1457325</xdr:colOff>
      <xdr:row>1</xdr:row>
      <xdr:rowOff>257175</xdr:rowOff>
    </xdr:from>
    <xdr:to>
      <xdr:col>2</xdr:col>
      <xdr:colOff>1457325</xdr:colOff>
      <xdr:row>13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19100"/>
          <a:ext cx="0" cy="1000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0</xdr:colOff>
      <xdr:row>0</xdr:row>
      <xdr:rowOff>0</xdr:rowOff>
    </xdr:from>
    <xdr:to>
      <xdr:col>23</xdr:col>
      <xdr:colOff>0</xdr:colOff>
      <xdr:row>7</xdr:row>
      <xdr:rowOff>9525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0"/>
          <a:ext cx="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0</xdr:row>
      <xdr:rowOff>95250</xdr:rowOff>
    </xdr:from>
    <xdr:to>
      <xdr:col>25</xdr:col>
      <xdr:colOff>0</xdr:colOff>
      <xdr:row>7</xdr:row>
      <xdr:rowOff>0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95250"/>
          <a:ext cx="124777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1247775</xdr:colOff>
      <xdr:row>0</xdr:row>
      <xdr:rowOff>95250</xdr:rowOff>
    </xdr:from>
    <xdr:to>
      <xdr:col>3</xdr:col>
      <xdr:colOff>257175</xdr:colOff>
      <xdr:row>7</xdr:row>
      <xdr:rowOff>0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95250"/>
          <a:ext cx="466725" cy="1323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95250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0</xdr:colOff>
      <xdr:row>7</xdr:row>
      <xdr:rowOff>95250</xdr:rowOff>
    </xdr:to>
    <xdr:pic>
      <xdr:nvPicPr>
        <xdr:cNvPr id="6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0"/>
          <a:ext cx="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="90" zoomScaleNormal="90" workbookViewId="0" topLeftCell="A3">
      <selection activeCell="O34" sqref="O34"/>
    </sheetView>
  </sheetViews>
  <sheetFormatPr defaultColWidth="9.140625" defaultRowHeight="12.75"/>
  <cols>
    <col min="1" max="1" width="4.28125" style="1" customWidth="1"/>
    <col min="2" max="2" width="27.57421875" style="58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12.00390625" style="0" customWidth="1"/>
    <col min="11" max="11" width="11.00390625" style="0" customWidth="1"/>
  </cols>
  <sheetData>
    <row r="1" ht="41.25" customHeight="1"/>
    <row r="2" ht="15" customHeight="1">
      <c r="C2" s="46" t="s">
        <v>156</v>
      </c>
    </row>
    <row r="3" ht="54.75" customHeight="1"/>
    <row r="4" spans="1:8" ht="13.5" thickBot="1">
      <c r="A4" s="1" t="s">
        <v>0</v>
      </c>
      <c r="G4" s="3"/>
      <c r="H4" s="4">
        <f ca="1">TODAY()</f>
        <v>45403</v>
      </c>
    </row>
    <row r="5" spans="1:11" s="1" customFormat="1" ht="13.5" thickBot="1">
      <c r="A5" s="5"/>
      <c r="B5" s="77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5"/>
      <c r="H5" s="6" t="s">
        <v>6</v>
      </c>
      <c r="I5" s="5"/>
      <c r="J5" s="5" t="s">
        <v>7</v>
      </c>
      <c r="K5" s="5" t="s">
        <v>8</v>
      </c>
    </row>
    <row r="6" spans="1:11" ht="5.25" customHeight="1" thickBot="1">
      <c r="A6" s="5"/>
      <c r="B6" s="78"/>
      <c r="C6" s="8"/>
      <c r="D6" s="8"/>
      <c r="E6" s="8"/>
      <c r="F6" s="8"/>
      <c r="G6" s="7"/>
      <c r="H6" s="8"/>
      <c r="I6" s="7"/>
      <c r="J6" s="7"/>
      <c r="K6" s="7"/>
    </row>
    <row r="7" spans="1:11" ht="13.5" thickBot="1">
      <c r="A7" s="5" t="s">
        <v>9</v>
      </c>
      <c r="B7" s="77" t="s">
        <v>10</v>
      </c>
      <c r="C7" s="8"/>
      <c r="D7" s="8"/>
      <c r="E7" s="8"/>
      <c r="F7" s="8"/>
      <c r="G7" s="7"/>
      <c r="H7" s="8"/>
      <c r="I7" s="7"/>
      <c r="J7" s="7"/>
      <c r="K7" s="7"/>
    </row>
    <row r="8" spans="1:11" ht="6" customHeight="1" thickBot="1">
      <c r="A8" s="5"/>
      <c r="B8" s="78"/>
      <c r="C8" s="8"/>
      <c r="D8" s="8"/>
      <c r="E8" s="8"/>
      <c r="F8" s="8"/>
      <c r="G8" s="7"/>
      <c r="H8" s="8"/>
      <c r="I8" s="7"/>
      <c r="J8" s="7"/>
      <c r="K8" s="7"/>
    </row>
    <row r="9" spans="1:11" ht="13.5" thickBot="1">
      <c r="A9" s="5">
        <v>1</v>
      </c>
      <c r="B9" s="78" t="s">
        <v>99</v>
      </c>
      <c r="C9" s="8">
        <v>236.94</v>
      </c>
      <c r="D9" s="233">
        <v>236.24</v>
      </c>
      <c r="E9" s="8">
        <v>221.35</v>
      </c>
      <c r="F9" s="8"/>
      <c r="G9" s="8"/>
      <c r="H9" s="8">
        <f aca="true" t="shared" si="0" ref="H9:H29">IF(SUM(D9:F9)=0,"",(SUM(D9:E9)+MAX(C9,F9))/3)</f>
        <v>231.51</v>
      </c>
      <c r="I9" s="8"/>
      <c r="J9" s="8"/>
      <c r="K9" s="6">
        <f aca="true" t="shared" si="1" ref="K9:K29">IF(SUM(H9,H9,H9,J9,J9)/5=0,"",SUM(H9,H9,H9,J9,J9)/5)</f>
        <v>138.906</v>
      </c>
    </row>
    <row r="10" spans="1:11" ht="13.5" thickBot="1">
      <c r="A10" s="5">
        <v>2</v>
      </c>
      <c r="B10" s="79" t="s">
        <v>74</v>
      </c>
      <c r="C10" s="8">
        <v>216.67</v>
      </c>
      <c r="D10" s="7">
        <v>225.64</v>
      </c>
      <c r="E10" s="8">
        <v>233.12</v>
      </c>
      <c r="F10" s="8"/>
      <c r="G10" s="8"/>
      <c r="H10" s="8">
        <f t="shared" si="0"/>
        <v>225.14333333333332</v>
      </c>
      <c r="I10" s="8"/>
      <c r="J10" s="8"/>
      <c r="K10" s="6">
        <f t="shared" si="1"/>
        <v>135.08599999999998</v>
      </c>
    </row>
    <row r="11" spans="1:11" ht="13.5" thickBot="1">
      <c r="A11" s="5">
        <v>3</v>
      </c>
      <c r="B11" s="79" t="s">
        <v>67</v>
      </c>
      <c r="C11" s="8"/>
      <c r="D11" s="144">
        <v>221.55</v>
      </c>
      <c r="E11" s="8">
        <v>229.36</v>
      </c>
      <c r="F11" s="8">
        <v>211.94</v>
      </c>
      <c r="G11" s="8"/>
      <c r="H11" s="8">
        <f t="shared" si="0"/>
        <v>220.95000000000002</v>
      </c>
      <c r="I11" s="8"/>
      <c r="J11" s="8"/>
      <c r="K11" s="6">
        <f t="shared" si="1"/>
        <v>132.57</v>
      </c>
    </row>
    <row r="12" spans="1:11" ht="13.5" thickBot="1">
      <c r="A12" s="5">
        <v>4</v>
      </c>
      <c r="B12" s="79" t="s">
        <v>69</v>
      </c>
      <c r="C12" s="8">
        <v>219.6</v>
      </c>
      <c r="D12" s="8">
        <v>220.77</v>
      </c>
      <c r="E12" s="8">
        <v>218.18</v>
      </c>
      <c r="F12" s="8"/>
      <c r="G12" s="8"/>
      <c r="H12" s="8">
        <f t="shared" si="0"/>
        <v>219.51666666666668</v>
      </c>
      <c r="I12" s="8"/>
      <c r="J12" s="8"/>
      <c r="K12" s="6">
        <f t="shared" si="1"/>
        <v>131.71</v>
      </c>
    </row>
    <row r="13" spans="1:11" ht="13.5" thickBot="1">
      <c r="A13" s="5">
        <v>5</v>
      </c>
      <c r="B13" s="79" t="s">
        <v>66</v>
      </c>
      <c r="C13" s="8"/>
      <c r="D13" s="8">
        <v>223.66</v>
      </c>
      <c r="E13" s="8">
        <v>230.28</v>
      </c>
      <c r="F13" s="8">
        <v>204.03</v>
      </c>
      <c r="G13" s="8"/>
      <c r="H13" s="8">
        <f t="shared" si="0"/>
        <v>219.32333333333335</v>
      </c>
      <c r="I13" s="8"/>
      <c r="J13" s="8"/>
      <c r="K13" s="6">
        <f t="shared" si="1"/>
        <v>131.594</v>
      </c>
    </row>
    <row r="14" spans="1:11" ht="13.5" thickBot="1">
      <c r="A14" s="5">
        <v>6</v>
      </c>
      <c r="B14" s="78" t="s">
        <v>90</v>
      </c>
      <c r="C14" s="8">
        <v>210.54</v>
      </c>
      <c r="D14" s="8">
        <v>212.31</v>
      </c>
      <c r="E14" s="8">
        <v>224.33</v>
      </c>
      <c r="F14" s="8">
        <v>201.99</v>
      </c>
      <c r="G14" s="8"/>
      <c r="H14" s="8">
        <f t="shared" si="0"/>
        <v>215.72666666666666</v>
      </c>
      <c r="I14" s="8"/>
      <c r="J14" s="8"/>
      <c r="K14" s="6">
        <f t="shared" si="1"/>
        <v>129.43599999999998</v>
      </c>
    </row>
    <row r="15" spans="1:11" ht="13.5" thickBot="1">
      <c r="A15" s="5">
        <v>7</v>
      </c>
      <c r="B15" s="79" t="s">
        <v>49</v>
      </c>
      <c r="C15" s="8">
        <v>216</v>
      </c>
      <c r="D15" s="8">
        <v>216.26</v>
      </c>
      <c r="E15" s="8">
        <v>202.96</v>
      </c>
      <c r="F15" s="8"/>
      <c r="G15" s="8"/>
      <c r="H15" s="8">
        <f t="shared" si="0"/>
        <v>211.74</v>
      </c>
      <c r="I15" s="8"/>
      <c r="J15" s="8"/>
      <c r="K15" s="6">
        <f t="shared" si="1"/>
        <v>127.04400000000001</v>
      </c>
    </row>
    <row r="16" spans="1:11" ht="13.5" thickBot="1">
      <c r="A16" s="5">
        <v>8</v>
      </c>
      <c r="B16" s="145" t="s">
        <v>113</v>
      </c>
      <c r="C16" s="8">
        <v>191.87</v>
      </c>
      <c r="D16" s="8">
        <v>220.69</v>
      </c>
      <c r="E16" s="8">
        <v>198.38</v>
      </c>
      <c r="F16" s="8"/>
      <c r="G16" s="8"/>
      <c r="H16" s="8">
        <f t="shared" si="0"/>
        <v>203.64666666666668</v>
      </c>
      <c r="I16" s="8"/>
      <c r="J16" s="8"/>
      <c r="K16" s="6">
        <f t="shared" si="1"/>
        <v>122.18800000000002</v>
      </c>
    </row>
    <row r="17" spans="1:11" ht="13.5" thickBot="1">
      <c r="A17" s="5">
        <v>9</v>
      </c>
      <c r="B17" s="79" t="s">
        <v>48</v>
      </c>
      <c r="C17" s="8">
        <v>200.7</v>
      </c>
      <c r="D17" s="8">
        <v>191.54</v>
      </c>
      <c r="E17" s="8">
        <v>187.6</v>
      </c>
      <c r="F17" s="8"/>
      <c r="G17" s="8"/>
      <c r="H17" s="8">
        <f t="shared" si="0"/>
        <v>193.27999999999997</v>
      </c>
      <c r="I17" s="8"/>
      <c r="J17" s="8"/>
      <c r="K17" s="6">
        <f t="shared" si="1"/>
        <v>115.96799999999999</v>
      </c>
    </row>
    <row r="18" spans="1:11" ht="13.5" thickBot="1">
      <c r="A18" s="5">
        <v>10</v>
      </c>
      <c r="B18" s="79" t="s">
        <v>80</v>
      </c>
      <c r="C18" s="8"/>
      <c r="D18" s="8">
        <v>221.22</v>
      </c>
      <c r="E18" s="8">
        <v>210.36</v>
      </c>
      <c r="F18" s="8"/>
      <c r="G18" s="8"/>
      <c r="H18" s="8">
        <f t="shared" si="0"/>
        <v>143.86</v>
      </c>
      <c r="I18" s="8"/>
      <c r="J18" s="8"/>
      <c r="K18" s="6">
        <f t="shared" si="1"/>
        <v>86.316</v>
      </c>
    </row>
    <row r="19" spans="1:11" ht="13.5" thickBot="1">
      <c r="A19" s="5">
        <v>11</v>
      </c>
      <c r="B19" s="78" t="s">
        <v>64</v>
      </c>
      <c r="C19" s="8"/>
      <c r="D19" s="8">
        <v>194.46</v>
      </c>
      <c r="E19" s="8">
        <v>192.98</v>
      </c>
      <c r="F19" s="144"/>
      <c r="G19" s="8"/>
      <c r="H19" s="8">
        <f t="shared" si="0"/>
        <v>129.14666666666668</v>
      </c>
      <c r="I19" s="8"/>
      <c r="J19" s="8"/>
      <c r="K19" s="6">
        <f t="shared" si="1"/>
        <v>77.48800000000001</v>
      </c>
    </row>
    <row r="20" spans="1:11" ht="13.5" thickBot="1">
      <c r="A20" s="5">
        <v>12</v>
      </c>
      <c r="B20" s="145" t="s">
        <v>101</v>
      </c>
      <c r="C20" s="8"/>
      <c r="D20" s="8"/>
      <c r="E20" s="8">
        <v>215.91</v>
      </c>
      <c r="F20" s="8"/>
      <c r="G20" s="8"/>
      <c r="H20" s="8">
        <f t="shared" si="0"/>
        <v>71.97</v>
      </c>
      <c r="I20" s="8"/>
      <c r="J20" s="8"/>
      <c r="K20" s="6">
        <f t="shared" si="1"/>
        <v>43.182</v>
      </c>
    </row>
    <row r="21" spans="1:11" ht="13.5" thickBot="1">
      <c r="A21" s="5">
        <v>13</v>
      </c>
      <c r="B21" s="79" t="s">
        <v>83</v>
      </c>
      <c r="C21" s="8"/>
      <c r="D21" s="7">
        <v>199.38</v>
      </c>
      <c r="E21" s="8"/>
      <c r="F21" s="8"/>
      <c r="G21" s="8"/>
      <c r="H21" s="8">
        <f t="shared" si="0"/>
        <v>66.46</v>
      </c>
      <c r="I21" s="8"/>
      <c r="J21" s="8"/>
      <c r="K21" s="6">
        <f t="shared" si="1"/>
        <v>39.876</v>
      </c>
    </row>
    <row r="22" spans="1:11" ht="13.5" thickBot="1">
      <c r="A22" s="5">
        <v>14</v>
      </c>
      <c r="B22" s="79" t="s">
        <v>76</v>
      </c>
      <c r="C22" s="8"/>
      <c r="D22" s="7"/>
      <c r="E22" s="8"/>
      <c r="F22" s="8"/>
      <c r="G22" s="8"/>
      <c r="H22" s="8">
        <f t="shared" si="0"/>
      </c>
      <c r="I22" s="8"/>
      <c r="J22" s="8"/>
      <c r="K22" s="6">
        <f t="shared" si="1"/>
      </c>
    </row>
    <row r="23" spans="1:11" ht="13.5" thickBot="1">
      <c r="A23" s="5">
        <v>15</v>
      </c>
      <c r="B23" s="78" t="s">
        <v>54</v>
      </c>
      <c r="C23" s="8"/>
      <c r="D23" s="7"/>
      <c r="E23" s="8"/>
      <c r="F23" s="8"/>
      <c r="G23" s="8"/>
      <c r="H23" s="8">
        <f t="shared" si="0"/>
      </c>
      <c r="I23" s="8"/>
      <c r="J23" s="8"/>
      <c r="K23" s="6">
        <f t="shared" si="1"/>
      </c>
    </row>
    <row r="24" spans="1:11" ht="13.5" hidden="1" thickBot="1">
      <c r="A24" s="5">
        <v>17</v>
      </c>
      <c r="B24" s="78"/>
      <c r="C24" s="8"/>
      <c r="D24" s="7"/>
      <c r="E24" s="8"/>
      <c r="F24" s="8"/>
      <c r="G24" s="8"/>
      <c r="H24" s="8">
        <f t="shared" si="0"/>
      </c>
      <c r="I24" s="8"/>
      <c r="J24" s="8"/>
      <c r="K24" s="6">
        <f t="shared" si="1"/>
      </c>
    </row>
    <row r="25" spans="1:11" ht="13.5" hidden="1" thickBot="1">
      <c r="A25" s="5">
        <v>18</v>
      </c>
      <c r="B25" s="79"/>
      <c r="C25" s="8"/>
      <c r="D25" s="7"/>
      <c r="E25" s="8"/>
      <c r="F25" s="8"/>
      <c r="G25" s="8"/>
      <c r="H25" s="8">
        <f t="shared" si="0"/>
      </c>
      <c r="I25" s="8"/>
      <c r="J25" s="8"/>
      <c r="K25" s="6">
        <f t="shared" si="1"/>
      </c>
    </row>
    <row r="26" spans="1:11" ht="13.5" hidden="1" thickBot="1">
      <c r="A26" s="5">
        <v>16</v>
      </c>
      <c r="B26" s="78" t="s">
        <v>92</v>
      </c>
      <c r="C26" s="8"/>
      <c r="D26" s="8"/>
      <c r="E26" s="8"/>
      <c r="F26" s="8"/>
      <c r="G26" s="8"/>
      <c r="H26" s="8">
        <f t="shared" si="0"/>
      </c>
      <c r="I26" s="8"/>
      <c r="J26" s="8"/>
      <c r="K26" s="6">
        <f t="shared" si="1"/>
      </c>
    </row>
    <row r="27" spans="1:11" ht="13.5" hidden="1" thickBot="1">
      <c r="A27" s="5">
        <v>17</v>
      </c>
      <c r="B27" s="78" t="s">
        <v>93</v>
      </c>
      <c r="C27" s="8"/>
      <c r="D27" s="8"/>
      <c r="E27" s="8"/>
      <c r="F27" s="8"/>
      <c r="G27" s="8"/>
      <c r="H27" s="8">
        <f t="shared" si="0"/>
      </c>
      <c r="I27" s="8"/>
      <c r="J27" s="8"/>
      <c r="K27" s="6">
        <f t="shared" si="1"/>
      </c>
    </row>
    <row r="28" spans="1:11" ht="13.5" hidden="1" thickBot="1">
      <c r="A28" s="5">
        <v>18</v>
      </c>
      <c r="B28" s="78"/>
      <c r="C28" s="8"/>
      <c r="D28" s="8"/>
      <c r="E28" s="8"/>
      <c r="F28" s="8"/>
      <c r="G28" s="8"/>
      <c r="H28" s="8">
        <f t="shared" si="0"/>
      </c>
      <c r="I28" s="8"/>
      <c r="J28" s="8"/>
      <c r="K28" s="6">
        <f t="shared" si="1"/>
      </c>
    </row>
    <row r="29" spans="1:11" ht="13.5" hidden="1" thickBot="1">
      <c r="A29" s="5">
        <v>19</v>
      </c>
      <c r="B29" s="78"/>
      <c r="C29" s="8"/>
      <c r="D29" s="8"/>
      <c r="E29" s="8"/>
      <c r="F29" s="8"/>
      <c r="G29" s="8"/>
      <c r="H29" s="8">
        <f t="shared" si="0"/>
      </c>
      <c r="I29" s="8"/>
      <c r="J29" s="8"/>
      <c r="K29" s="6">
        <f t="shared" si="1"/>
      </c>
    </row>
    <row r="30" spans="1:11" ht="10.5" customHeight="1" thickBot="1">
      <c r="A30" s="5"/>
      <c r="B30" s="78"/>
      <c r="C30" s="8"/>
      <c r="D30" s="8"/>
      <c r="E30" s="8"/>
      <c r="F30" s="8"/>
      <c r="G30" s="8"/>
      <c r="H30" s="8"/>
      <c r="I30" s="8"/>
      <c r="J30" s="8"/>
      <c r="K30" s="6"/>
    </row>
    <row r="31" spans="1:11" s="1" customFormat="1" ht="13.5" thickBot="1">
      <c r="A31" s="5" t="s">
        <v>11</v>
      </c>
      <c r="B31" s="77" t="s">
        <v>106</v>
      </c>
      <c r="C31" s="6" t="s">
        <v>2</v>
      </c>
      <c r="D31" s="6" t="s">
        <v>3</v>
      </c>
      <c r="E31" s="6" t="s">
        <v>4</v>
      </c>
      <c r="F31" s="6" t="s">
        <v>5</v>
      </c>
      <c r="G31" s="6"/>
      <c r="H31" s="8">
        <f aca="true" t="shared" si="2" ref="H31:H43">IF(SUM(D31:F31)=0,"",(SUM(D31:E31)+MAX(C31,F31))/3)</f>
      </c>
      <c r="I31" s="6"/>
      <c r="J31" s="6"/>
      <c r="K31" s="6">
        <f aca="true" t="shared" si="3" ref="K31:K43">IF(SUM(H31,H31,H31,J31,J31)/5=0,"",SUM(H31,H31,H31,J31,J31)/5)</f>
      </c>
    </row>
    <row r="32" spans="1:11" s="1" customFormat="1" ht="6" customHeight="1" thickBot="1">
      <c r="A32" s="5"/>
      <c r="B32" s="77"/>
      <c r="C32" s="6"/>
      <c r="D32" s="6"/>
      <c r="E32" s="6"/>
      <c r="F32" s="6"/>
      <c r="G32" s="6"/>
      <c r="H32" s="8">
        <f t="shared" si="2"/>
      </c>
      <c r="I32" s="6"/>
      <c r="J32" s="6"/>
      <c r="K32" s="6">
        <f t="shared" si="3"/>
      </c>
    </row>
    <row r="33" spans="1:11" ht="13.5" thickBot="1">
      <c r="A33" s="5">
        <v>1</v>
      </c>
      <c r="B33" s="58" t="s">
        <v>130</v>
      </c>
      <c r="C33" s="8">
        <v>187</v>
      </c>
      <c r="D33" s="8">
        <v>199.67</v>
      </c>
      <c r="E33" s="8">
        <v>192.66</v>
      </c>
      <c r="F33" s="8"/>
      <c r="G33" s="8"/>
      <c r="H33" s="8">
        <f aca="true" t="shared" si="4" ref="H33:H38">IF(SUM(D33:F33)=0,"",(SUM(D33:E33)+MAX(C33,F33))/3)</f>
        <v>193.10999999999999</v>
      </c>
      <c r="I33" s="8"/>
      <c r="J33" s="8"/>
      <c r="K33" s="6">
        <f aca="true" t="shared" si="5" ref="K33:K38">IF(SUM(H33,H33,H33,J33,J33)/5=0,"",SUM(H33,H33,H33,J33,J33)/5)</f>
        <v>115.86599999999999</v>
      </c>
    </row>
    <row r="34" spans="1:11" ht="13.5" thickBot="1">
      <c r="A34" s="5">
        <v>2</v>
      </c>
      <c r="B34" s="78" t="s">
        <v>50</v>
      </c>
      <c r="C34" s="7">
        <v>194.93</v>
      </c>
      <c r="D34" s="8">
        <v>190.07</v>
      </c>
      <c r="E34" s="8">
        <v>165</v>
      </c>
      <c r="F34" s="8"/>
      <c r="G34" s="8"/>
      <c r="H34" s="8">
        <f t="shared" si="4"/>
        <v>183.33333333333334</v>
      </c>
      <c r="I34" s="8"/>
      <c r="J34" s="8"/>
      <c r="K34" s="6">
        <f t="shared" si="5"/>
        <v>110</v>
      </c>
    </row>
    <row r="35" spans="1:11" ht="13.5" thickBot="1">
      <c r="A35" s="5">
        <v>3</v>
      </c>
      <c r="B35" s="78" t="s">
        <v>133</v>
      </c>
      <c r="C35" s="8">
        <v>170.38</v>
      </c>
      <c r="D35" s="8">
        <v>159.33</v>
      </c>
      <c r="E35" s="8">
        <v>148.77</v>
      </c>
      <c r="F35" s="8">
        <v>139</v>
      </c>
      <c r="G35" s="8"/>
      <c r="H35" s="8">
        <f t="shared" si="4"/>
        <v>159.49333333333334</v>
      </c>
      <c r="I35" s="8"/>
      <c r="J35" s="8"/>
      <c r="K35" s="6">
        <f t="shared" si="5"/>
        <v>95.696</v>
      </c>
    </row>
    <row r="36" spans="1:11" ht="13.5" thickBot="1">
      <c r="A36" s="5">
        <v>4</v>
      </c>
      <c r="B36" s="78" t="s">
        <v>63</v>
      </c>
      <c r="C36" s="7">
        <v>149.43</v>
      </c>
      <c r="D36" s="8">
        <v>152.43</v>
      </c>
      <c r="E36" s="8">
        <v>144.69</v>
      </c>
      <c r="F36" s="8"/>
      <c r="G36" s="8"/>
      <c r="H36" s="8">
        <f t="shared" si="4"/>
        <v>148.85</v>
      </c>
      <c r="I36" s="8"/>
      <c r="J36" s="8"/>
      <c r="K36" s="6">
        <f t="shared" si="5"/>
        <v>89.30999999999999</v>
      </c>
    </row>
    <row r="37" spans="1:11" ht="13.5" thickBot="1">
      <c r="A37" s="5">
        <v>5</v>
      </c>
      <c r="B37" s="78" t="s">
        <v>65</v>
      </c>
      <c r="C37" s="8"/>
      <c r="D37" s="8">
        <v>150.03</v>
      </c>
      <c r="E37" s="8">
        <v>139.85</v>
      </c>
      <c r="F37" s="8"/>
      <c r="G37" s="8"/>
      <c r="H37" s="8">
        <f t="shared" si="4"/>
        <v>96.62666666666667</v>
      </c>
      <c r="I37" s="8"/>
      <c r="J37" s="8"/>
      <c r="K37" s="6">
        <f t="shared" si="5"/>
        <v>57.976</v>
      </c>
    </row>
    <row r="38" spans="1:11" ht="13.5" thickBot="1">
      <c r="A38" s="5">
        <v>6</v>
      </c>
      <c r="B38" s="78" t="s">
        <v>104</v>
      </c>
      <c r="C38" s="8"/>
      <c r="D38" s="8">
        <v>165.73</v>
      </c>
      <c r="E38" s="8">
        <v>153.53</v>
      </c>
      <c r="F38" s="8"/>
      <c r="G38" s="8"/>
      <c r="H38" s="8">
        <f t="shared" si="4"/>
        <v>106.42</v>
      </c>
      <c r="I38" s="8"/>
      <c r="J38" s="8"/>
      <c r="K38" s="6">
        <f t="shared" si="5"/>
        <v>63.852</v>
      </c>
    </row>
    <row r="39" spans="1:11" ht="13.5" thickBot="1">
      <c r="A39" s="5">
        <v>7</v>
      </c>
      <c r="B39" s="145" t="s">
        <v>119</v>
      </c>
      <c r="C39" s="8"/>
      <c r="D39" s="8"/>
      <c r="E39" s="8"/>
      <c r="F39" s="8"/>
      <c r="G39" s="8"/>
      <c r="H39" s="8">
        <f t="shared" si="2"/>
      </c>
      <c r="I39" s="8"/>
      <c r="J39" s="8"/>
      <c r="K39" s="6">
        <f t="shared" si="3"/>
      </c>
    </row>
    <row r="40" spans="1:11" ht="13.5" thickBot="1">
      <c r="A40" s="5">
        <v>8</v>
      </c>
      <c r="B40" s="78" t="s">
        <v>51</v>
      </c>
      <c r="C40" s="8"/>
      <c r="D40" s="8"/>
      <c r="E40" s="8"/>
      <c r="F40" s="8"/>
      <c r="G40" s="8"/>
      <c r="H40" s="8">
        <f t="shared" si="2"/>
      </c>
      <c r="I40" s="8"/>
      <c r="J40" s="8"/>
      <c r="K40" s="6">
        <f t="shared" si="3"/>
      </c>
    </row>
    <row r="41" spans="1:11" ht="13.5" thickBot="1">
      <c r="A41" s="5">
        <v>9</v>
      </c>
      <c r="B41" s="78" t="s">
        <v>111</v>
      </c>
      <c r="C41" s="8"/>
      <c r="D41" s="8"/>
      <c r="E41" s="8"/>
      <c r="F41" s="8"/>
      <c r="G41" s="8"/>
      <c r="H41" s="8">
        <f t="shared" si="2"/>
      </c>
      <c r="I41" s="8"/>
      <c r="J41" s="8"/>
      <c r="K41" s="6">
        <f t="shared" si="3"/>
      </c>
    </row>
    <row r="42" spans="1:11" ht="13.5" thickBot="1">
      <c r="A42" s="5">
        <v>10</v>
      </c>
      <c r="B42" s="78" t="s">
        <v>98</v>
      </c>
      <c r="C42" s="8"/>
      <c r="D42" s="8">
        <v>0</v>
      </c>
      <c r="E42" s="8"/>
      <c r="F42" s="8"/>
      <c r="G42" s="8"/>
      <c r="H42" s="8">
        <f t="shared" si="2"/>
      </c>
      <c r="I42" s="8"/>
      <c r="J42" s="8"/>
      <c r="K42" s="6">
        <f t="shared" si="3"/>
      </c>
    </row>
    <row r="43" spans="1:11" ht="13.5" thickBot="1">
      <c r="A43" s="5">
        <v>11</v>
      </c>
      <c r="B43" s="78" t="s">
        <v>112</v>
      </c>
      <c r="C43" s="8"/>
      <c r="D43" s="8"/>
      <c r="E43" s="8"/>
      <c r="F43" s="8"/>
      <c r="G43" s="8"/>
      <c r="H43" s="8">
        <f t="shared" si="2"/>
      </c>
      <c r="I43" s="8"/>
      <c r="J43" s="8"/>
      <c r="K43" s="6">
        <f t="shared" si="3"/>
      </c>
    </row>
    <row r="44" spans="1:11" ht="7.5" customHeight="1" thickBot="1">
      <c r="A44" s="5"/>
      <c r="B44" s="78"/>
      <c r="C44" s="8"/>
      <c r="D44" s="8"/>
      <c r="E44" s="8"/>
      <c r="F44" s="8"/>
      <c r="G44" s="8"/>
      <c r="H44" s="8"/>
      <c r="I44" s="8"/>
      <c r="J44" s="8"/>
      <c r="K44" s="6"/>
    </row>
    <row r="45" spans="1:11" s="1" customFormat="1" ht="13.5" thickBot="1">
      <c r="A45" s="5" t="s">
        <v>12</v>
      </c>
      <c r="B45" s="77" t="s">
        <v>105</v>
      </c>
      <c r="C45" s="6"/>
      <c r="D45" s="6" t="s">
        <v>36</v>
      </c>
      <c r="E45" s="6"/>
      <c r="F45" s="6" t="s">
        <v>36</v>
      </c>
      <c r="G45" s="6"/>
      <c r="H45" s="6"/>
      <c r="I45" s="6"/>
      <c r="J45" s="6"/>
      <c r="K45" s="6"/>
    </row>
    <row r="46" spans="1:11" s="1" customFormat="1" ht="6" customHeight="1" thickBot="1">
      <c r="A46" s="5"/>
      <c r="B46" s="77"/>
      <c r="C46" s="6"/>
      <c r="D46" s="6"/>
      <c r="E46" s="6"/>
      <c r="F46" s="6"/>
      <c r="G46" s="6"/>
      <c r="H46" s="6"/>
      <c r="I46" s="6"/>
      <c r="J46" s="6"/>
      <c r="K46" s="6"/>
    </row>
    <row r="47" spans="1:11" ht="13.5" thickBot="1">
      <c r="A47" s="5">
        <v>1</v>
      </c>
      <c r="B47" s="78" t="s">
        <v>129</v>
      </c>
      <c r="C47" s="8"/>
      <c r="D47" s="8">
        <v>155.57</v>
      </c>
      <c r="E47" s="8"/>
      <c r="F47" s="8"/>
      <c r="G47" s="8"/>
      <c r="H47" s="8">
        <f>SUM(D47,F47)/2</f>
        <v>77.785</v>
      </c>
      <c r="I47" s="8"/>
      <c r="J47" s="8"/>
      <c r="K47" s="6">
        <f>(D47+F47+J47+J47)/4</f>
        <v>38.8925</v>
      </c>
    </row>
    <row r="48" spans="1:11" ht="13.5" thickBot="1">
      <c r="A48" s="5">
        <v>2</v>
      </c>
      <c r="C48" s="8"/>
      <c r="D48" s="8"/>
      <c r="E48" s="8"/>
      <c r="F48" s="8"/>
      <c r="G48" s="8"/>
      <c r="H48" s="8">
        <f>SUM(D48,F48)/2</f>
        <v>0</v>
      </c>
      <c r="I48" s="8"/>
      <c r="J48" s="8"/>
      <c r="K48" s="6">
        <f>(D48+F48+J48+J48)/4</f>
        <v>0</v>
      </c>
    </row>
    <row r="49" spans="1:11" ht="13.5" thickBot="1">
      <c r="A49" s="5">
        <v>3</v>
      </c>
      <c r="B49" s="78"/>
      <c r="C49" s="8"/>
      <c r="D49" s="8"/>
      <c r="E49" s="8"/>
      <c r="F49" s="8"/>
      <c r="G49" s="8"/>
      <c r="H49" s="8">
        <f>SUM(D49,F49)/2</f>
        <v>0</v>
      </c>
      <c r="I49" s="8"/>
      <c r="J49" s="8"/>
      <c r="K49" s="6">
        <f>(D49+F49+J49+J49)/4</f>
        <v>0</v>
      </c>
    </row>
    <row r="50" spans="1:11" ht="8.25" customHeight="1" thickBot="1">
      <c r="A50" s="5"/>
      <c r="B50" s="78"/>
      <c r="C50" s="8"/>
      <c r="D50" s="8"/>
      <c r="E50" s="8"/>
      <c r="F50" s="8"/>
      <c r="G50" s="8"/>
      <c r="H50" s="8"/>
      <c r="I50" s="8"/>
      <c r="J50" s="8"/>
      <c r="K50" s="6"/>
    </row>
    <row r="51" spans="1:11" s="1" customFormat="1" ht="13.5" thickBot="1">
      <c r="A51" s="5" t="s">
        <v>44</v>
      </c>
      <c r="B51" s="80" t="s">
        <v>42</v>
      </c>
      <c r="C51" s="6"/>
      <c r="D51" s="6" t="s">
        <v>115</v>
      </c>
      <c r="E51" s="6"/>
      <c r="F51" s="6" t="s">
        <v>116</v>
      </c>
      <c r="G51" s="6"/>
      <c r="H51" s="6"/>
      <c r="I51" s="6"/>
      <c r="J51" s="6"/>
      <c r="K51" s="6"/>
    </row>
    <row r="52" spans="1:11" s="1" customFormat="1" ht="6" customHeight="1" thickBot="1">
      <c r="A52" s="5"/>
      <c r="B52" s="77"/>
      <c r="C52" s="6"/>
      <c r="D52" s="6"/>
      <c r="E52" s="6"/>
      <c r="F52" s="6"/>
      <c r="G52" s="6"/>
      <c r="H52" s="6"/>
      <c r="I52" s="6"/>
      <c r="J52" s="6"/>
      <c r="K52" s="6"/>
    </row>
    <row r="53" spans="1:11" ht="13.5" thickBot="1">
      <c r="A53" s="5">
        <v>1</v>
      </c>
      <c r="B53" s="79" t="s">
        <v>58</v>
      </c>
      <c r="C53" s="8"/>
      <c r="D53" s="8">
        <v>127.91</v>
      </c>
      <c r="E53" s="8"/>
      <c r="F53" s="8">
        <v>97.99</v>
      </c>
      <c r="G53" s="8"/>
      <c r="H53" s="8">
        <f>SUM(D53,F53)/2</f>
        <v>112.94999999999999</v>
      </c>
      <c r="I53" s="8"/>
      <c r="J53" s="53"/>
      <c r="K53" s="6">
        <f>(D53+F53+J53+J53)/4</f>
        <v>56.474999999999994</v>
      </c>
    </row>
    <row r="54" spans="1:11" ht="13.5" thickBot="1">
      <c r="A54" s="5">
        <v>2</v>
      </c>
      <c r="B54" s="79" t="s">
        <v>97</v>
      </c>
      <c r="C54" s="8"/>
      <c r="D54" s="8">
        <v>143.33</v>
      </c>
      <c r="E54" s="8"/>
      <c r="F54" s="8"/>
      <c r="G54" s="8"/>
      <c r="H54" s="8">
        <f>SUM(D54,F54)/2</f>
        <v>71.665</v>
      </c>
      <c r="I54" s="8"/>
      <c r="J54" s="53"/>
      <c r="K54" s="6">
        <f>(D54+F54+J54+J54)/4</f>
        <v>35.8325</v>
      </c>
    </row>
    <row r="55" spans="1:11" ht="13.5" thickBot="1">
      <c r="A55" s="5">
        <v>3</v>
      </c>
      <c r="B55" s="79" t="s">
        <v>132</v>
      </c>
      <c r="C55" s="8"/>
      <c r="D55" s="8">
        <v>96.38</v>
      </c>
      <c r="E55" s="8"/>
      <c r="F55" s="8"/>
      <c r="G55" s="8"/>
      <c r="H55" s="8">
        <f>SUM(D55,F55)/2</f>
        <v>48.19</v>
      </c>
      <c r="I55" s="8"/>
      <c r="J55" s="53"/>
      <c r="K55" s="6">
        <f>(D55+F55+J55+J55)/4</f>
        <v>24.095</v>
      </c>
    </row>
    <row r="56" spans="1:11" ht="13.5" thickBot="1">
      <c r="A56" s="5">
        <v>4</v>
      </c>
      <c r="B56" s="79" t="s">
        <v>114</v>
      </c>
      <c r="C56" s="8"/>
      <c r="D56" s="8"/>
      <c r="E56" s="8"/>
      <c r="F56" s="8"/>
      <c r="G56" s="8"/>
      <c r="H56" s="8">
        <f>SUM(D56,F56)/2</f>
        <v>0</v>
      </c>
      <c r="I56" s="8"/>
      <c r="J56" s="53"/>
      <c r="K56" s="6">
        <f>(D56+F56+J56+J56)/4</f>
        <v>0</v>
      </c>
    </row>
    <row r="57" spans="1:11" ht="13.5" hidden="1" thickBot="1">
      <c r="A57" s="5">
        <v>3</v>
      </c>
      <c r="B57" s="81"/>
      <c r="C57" s="8"/>
      <c r="D57" s="8"/>
      <c r="E57" s="8"/>
      <c r="F57" s="8"/>
      <c r="G57" s="8"/>
      <c r="H57" s="8">
        <f>SUM(D57,F57)/2</f>
        <v>0</v>
      </c>
      <c r="I57" s="8"/>
      <c r="J57" s="53"/>
      <c r="K57" s="6">
        <f>(D57+F57+J57+J57)/4</f>
        <v>0</v>
      </c>
    </row>
    <row r="58" spans="1:11" ht="6.75" customHeight="1" thickBot="1">
      <c r="A58" s="5"/>
      <c r="B58" s="78"/>
      <c r="C58" s="8"/>
      <c r="D58" s="8"/>
      <c r="E58" s="8"/>
      <c r="F58" s="8"/>
      <c r="G58" s="8"/>
      <c r="H58" s="8"/>
      <c r="I58" s="8"/>
      <c r="J58" s="53"/>
      <c r="K58" s="6"/>
    </row>
    <row r="59" spans="1:11" s="1" customFormat="1" ht="13.5" hidden="1" thickBot="1">
      <c r="A59" s="5" t="s">
        <v>39</v>
      </c>
      <c r="B59" s="80" t="s">
        <v>40</v>
      </c>
      <c r="C59" s="6"/>
      <c r="D59" s="6"/>
      <c r="E59" s="6"/>
      <c r="F59" s="6"/>
      <c r="G59" s="6"/>
      <c r="H59" s="6"/>
      <c r="I59" s="6"/>
      <c r="J59" s="6"/>
      <c r="K59" s="6"/>
    </row>
    <row r="60" spans="1:11" s="1" customFormat="1" ht="6" customHeight="1" hidden="1" thickBot="1">
      <c r="A60" s="5"/>
      <c r="B60" s="77"/>
      <c r="C60" s="6"/>
      <c r="D60" s="6"/>
      <c r="E60" s="6"/>
      <c r="F60" s="6"/>
      <c r="G60" s="6"/>
      <c r="H60" s="6"/>
      <c r="I60" s="6"/>
      <c r="J60" s="6"/>
      <c r="K60" s="6"/>
    </row>
    <row r="61" spans="1:11" ht="13.5" hidden="1" thickBot="1">
      <c r="A61" s="5">
        <v>1</v>
      </c>
      <c r="B61" s="78" t="s">
        <v>59</v>
      </c>
      <c r="C61" s="8"/>
      <c r="D61" s="8"/>
      <c r="E61" s="8"/>
      <c r="F61" s="8"/>
      <c r="G61" s="8"/>
      <c r="H61" s="8">
        <f>SUM(D61,F61)/2</f>
        <v>0</v>
      </c>
      <c r="I61" s="8"/>
      <c r="J61" s="53"/>
      <c r="K61" s="6">
        <f>(D61+F61+J61+J61)/4</f>
        <v>0</v>
      </c>
    </row>
    <row r="62" spans="1:11" ht="13.5" hidden="1" thickBot="1">
      <c r="A62" s="5">
        <v>2</v>
      </c>
      <c r="B62" s="78" t="s">
        <v>62</v>
      </c>
      <c r="C62" s="8"/>
      <c r="D62" s="8"/>
      <c r="E62" s="8"/>
      <c r="F62" s="8"/>
      <c r="G62" s="8"/>
      <c r="H62" s="8">
        <f>SUM(D62,F62)/2</f>
        <v>0</v>
      </c>
      <c r="I62" s="8"/>
      <c r="J62" s="53"/>
      <c r="K62" s="6">
        <f>(D62+F62+J62+J62)/4</f>
        <v>0</v>
      </c>
    </row>
    <row r="63" spans="1:11" ht="12.75">
      <c r="A63" s="71"/>
      <c r="C63" s="62"/>
      <c r="D63" s="62"/>
      <c r="E63" s="62"/>
      <c r="F63" s="62"/>
      <c r="G63" s="62"/>
      <c r="H63" s="62"/>
      <c r="I63" s="62"/>
      <c r="J63" s="72"/>
      <c r="K63" s="62"/>
    </row>
    <row r="64" ht="15">
      <c r="B64" s="59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2"/>
  <headerFooter alignWithMargins="0">
    <oddHeader>&amp;L&amp;12Stand Belgische Surfcasting Club :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90" zoomScaleNormal="90" zoomScalePageLayoutView="0" workbookViewId="0" topLeftCell="A1">
      <selection activeCell="T22" sqref="T22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57421875" style="0" customWidth="1"/>
    <col min="4" max="4" width="4.57421875" style="54" customWidth="1"/>
    <col min="5" max="11" width="8.28125" style="10" customWidth="1"/>
    <col min="12" max="12" width="0.9921875" style="0" customWidth="1"/>
    <col min="13" max="13" width="8.28125" style="0" customWidth="1"/>
    <col min="14" max="14" width="5.28125" style="0" customWidth="1"/>
    <col min="15" max="15" width="20.8515625" style="10" customWidth="1"/>
    <col min="16" max="16" width="6.57421875" style="0" customWidth="1"/>
    <col min="17" max="17" width="3.7109375" style="15" customWidth="1"/>
    <col min="23" max="23" width="17.28125" style="0" customWidth="1"/>
  </cols>
  <sheetData>
    <row r="1" spans="7:9" ht="12.75">
      <c r="G1" s="16" t="s">
        <v>155</v>
      </c>
      <c r="H1" s="16"/>
      <c r="I1" s="16"/>
    </row>
    <row r="2" spans="7:9" ht="12.75">
      <c r="G2" s="16"/>
      <c r="H2" s="16"/>
      <c r="I2" s="16"/>
    </row>
    <row r="3" spans="2:17" s="9" customFormat="1" ht="12.75">
      <c r="B3" s="12" t="s">
        <v>1</v>
      </c>
      <c r="C3" s="12" t="s">
        <v>45</v>
      </c>
      <c r="D3" s="74" t="s">
        <v>46</v>
      </c>
      <c r="E3" s="17">
        <v>45311</v>
      </c>
      <c r="F3" s="17">
        <v>45423</v>
      </c>
      <c r="G3" s="17">
        <v>45437</v>
      </c>
      <c r="H3" s="17">
        <v>45465</v>
      </c>
      <c r="I3" s="17">
        <v>45556</v>
      </c>
      <c r="J3" s="82">
        <v>45576</v>
      </c>
      <c r="K3" s="82">
        <v>45590</v>
      </c>
      <c r="L3" s="12"/>
      <c r="M3" s="18"/>
      <c r="N3" s="19"/>
      <c r="O3" s="22"/>
      <c r="P3" s="12" t="s">
        <v>25</v>
      </c>
      <c r="Q3" s="20"/>
    </row>
    <row r="4" spans="3:17" s="9" customFormat="1" ht="3.75" customHeight="1">
      <c r="C4" s="12"/>
      <c r="D4" s="74"/>
      <c r="E4" s="14"/>
      <c r="F4" s="14"/>
      <c r="G4" s="14"/>
      <c r="H4" s="14"/>
      <c r="I4" s="14"/>
      <c r="J4" s="14"/>
      <c r="K4" s="14"/>
      <c r="L4" s="12"/>
      <c r="M4" s="12"/>
      <c r="N4" s="12"/>
      <c r="O4" s="14"/>
      <c r="P4" s="12"/>
      <c r="Q4" s="20"/>
    </row>
    <row r="5" spans="1:24" s="9" customFormat="1" ht="12.75">
      <c r="A5" s="9">
        <v>1</v>
      </c>
      <c r="B5" s="73" t="s">
        <v>75</v>
      </c>
      <c r="C5" s="48" t="s">
        <v>9</v>
      </c>
      <c r="D5" s="74"/>
      <c r="E5" s="14">
        <v>2</v>
      </c>
      <c r="F5" s="14">
        <v>4</v>
      </c>
      <c r="G5" s="14">
        <v>1</v>
      </c>
      <c r="H5" s="14"/>
      <c r="I5" s="14"/>
      <c r="J5" s="14"/>
      <c r="K5" s="14"/>
      <c r="L5" s="12"/>
      <c r="M5" s="12" t="s">
        <v>26</v>
      </c>
      <c r="N5" s="12">
        <f aca="true" t="shared" si="0" ref="N5:N21">SUM(E5:K5)</f>
        <v>7</v>
      </c>
      <c r="O5" s="14" t="s">
        <v>27</v>
      </c>
      <c r="P5" s="12">
        <f aca="true" t="shared" si="1" ref="P5:P21">SUM(E5:K5)-MAX(E5:K5)</f>
        <v>3</v>
      </c>
      <c r="Q5" s="20"/>
      <c r="V5"/>
      <c r="W5"/>
      <c r="X5"/>
    </row>
    <row r="6" spans="1:24" s="9" customFormat="1" ht="12.75">
      <c r="A6" s="9">
        <f aca="true" t="shared" si="2" ref="A6:A15">A5+1</f>
        <v>2</v>
      </c>
      <c r="B6" s="73" t="s">
        <v>74</v>
      </c>
      <c r="C6" s="48" t="s">
        <v>9</v>
      </c>
      <c r="D6" s="74" t="s">
        <v>56</v>
      </c>
      <c r="E6" s="14">
        <v>5</v>
      </c>
      <c r="F6" s="14">
        <v>1</v>
      </c>
      <c r="G6" s="14">
        <v>2</v>
      </c>
      <c r="H6" s="14"/>
      <c r="I6" s="14"/>
      <c r="J6" s="14"/>
      <c r="K6" s="14"/>
      <c r="L6" s="12"/>
      <c r="M6" s="12" t="s">
        <v>26</v>
      </c>
      <c r="N6" s="12">
        <f t="shared" si="0"/>
        <v>8</v>
      </c>
      <c r="O6" s="14" t="s">
        <v>27</v>
      </c>
      <c r="P6" s="12">
        <f t="shared" si="1"/>
        <v>3</v>
      </c>
      <c r="Q6" s="20"/>
      <c r="V6"/>
      <c r="W6"/>
      <c r="X6"/>
    </row>
    <row r="7" spans="1:24" s="9" customFormat="1" ht="12.75">
      <c r="A7" s="9">
        <f t="shared" si="2"/>
        <v>3</v>
      </c>
      <c r="B7" s="73" t="s">
        <v>66</v>
      </c>
      <c r="C7" s="48" t="s">
        <v>9</v>
      </c>
      <c r="D7" s="74" t="s">
        <v>56</v>
      </c>
      <c r="E7" s="14">
        <v>8</v>
      </c>
      <c r="F7" s="14">
        <v>3</v>
      </c>
      <c r="G7" s="14">
        <v>3</v>
      </c>
      <c r="H7" s="14"/>
      <c r="I7" s="14"/>
      <c r="J7" s="14"/>
      <c r="K7" s="14"/>
      <c r="L7" s="12"/>
      <c r="M7" s="12" t="s">
        <v>26</v>
      </c>
      <c r="N7" s="12">
        <f t="shared" si="0"/>
        <v>14</v>
      </c>
      <c r="O7" s="14" t="s">
        <v>27</v>
      </c>
      <c r="P7" s="12">
        <f t="shared" si="1"/>
        <v>6</v>
      </c>
      <c r="Q7" s="21"/>
      <c r="V7"/>
      <c r="W7"/>
      <c r="X7"/>
    </row>
    <row r="8" spans="1:24" s="9" customFormat="1" ht="12.75">
      <c r="A8" s="9">
        <f t="shared" si="2"/>
        <v>4</v>
      </c>
      <c r="B8" s="73" t="s">
        <v>69</v>
      </c>
      <c r="C8" s="48" t="s">
        <v>9</v>
      </c>
      <c r="D8" s="74" t="s">
        <v>56</v>
      </c>
      <c r="E8" s="14">
        <v>6</v>
      </c>
      <c r="F8" s="14">
        <v>2</v>
      </c>
      <c r="G8" s="14">
        <v>6</v>
      </c>
      <c r="H8" s="14"/>
      <c r="I8" s="14"/>
      <c r="J8" s="14"/>
      <c r="K8" s="14"/>
      <c r="L8" s="12"/>
      <c r="M8" s="12" t="s">
        <v>26</v>
      </c>
      <c r="N8" s="12">
        <f t="shared" si="0"/>
        <v>14</v>
      </c>
      <c r="O8" s="14" t="s">
        <v>27</v>
      </c>
      <c r="P8" s="12">
        <f t="shared" si="1"/>
        <v>8</v>
      </c>
      <c r="Q8" s="20"/>
      <c r="R8" s="153"/>
      <c r="T8" s="157"/>
      <c r="V8"/>
      <c r="W8"/>
      <c r="X8"/>
    </row>
    <row r="9" spans="1:24" s="9" customFormat="1" ht="12.75">
      <c r="A9" s="9">
        <f t="shared" si="2"/>
        <v>5</v>
      </c>
      <c r="B9" s="73" t="s">
        <v>120</v>
      </c>
      <c r="C9" s="48" t="s">
        <v>9</v>
      </c>
      <c r="D9" s="74"/>
      <c r="E9" s="14">
        <v>3</v>
      </c>
      <c r="F9" s="14">
        <v>5</v>
      </c>
      <c r="G9" s="14">
        <v>11</v>
      </c>
      <c r="H9" s="14"/>
      <c r="I9" s="14"/>
      <c r="J9" s="14"/>
      <c r="K9" s="14"/>
      <c r="L9" s="12"/>
      <c r="M9" s="12" t="s">
        <v>26</v>
      </c>
      <c r="N9" s="12">
        <f t="shared" si="0"/>
        <v>19</v>
      </c>
      <c r="O9" s="14" t="s">
        <v>27</v>
      </c>
      <c r="P9" s="12">
        <f t="shared" si="1"/>
        <v>8</v>
      </c>
      <c r="Q9" s="21"/>
      <c r="R9" s="58"/>
      <c r="V9"/>
      <c r="W9"/>
      <c r="X9"/>
    </row>
    <row r="10" spans="1:24" s="9" customFormat="1" ht="12.75">
      <c r="A10" s="9">
        <f t="shared" si="2"/>
        <v>6</v>
      </c>
      <c r="B10" s="73" t="s">
        <v>80</v>
      </c>
      <c r="C10" s="48" t="s">
        <v>9</v>
      </c>
      <c r="D10" s="74" t="s">
        <v>56</v>
      </c>
      <c r="E10" s="14">
        <v>4</v>
      </c>
      <c r="F10" s="14">
        <v>6</v>
      </c>
      <c r="G10" s="14">
        <v>5</v>
      </c>
      <c r="H10" s="14"/>
      <c r="I10" s="14"/>
      <c r="J10" s="14"/>
      <c r="K10" s="14"/>
      <c r="L10" s="12"/>
      <c r="M10" s="12" t="s">
        <v>26</v>
      </c>
      <c r="N10" s="12">
        <f t="shared" si="0"/>
        <v>15</v>
      </c>
      <c r="O10" s="14" t="s">
        <v>27</v>
      </c>
      <c r="P10" s="12">
        <f t="shared" si="1"/>
        <v>9</v>
      </c>
      <c r="Q10" s="21"/>
      <c r="R10" s="153"/>
      <c r="V10"/>
      <c r="W10"/>
      <c r="X10"/>
    </row>
    <row r="11" spans="1:24" s="9" customFormat="1" ht="12.75">
      <c r="A11" s="9">
        <f t="shared" si="2"/>
        <v>7</v>
      </c>
      <c r="B11" s="73" t="s">
        <v>88</v>
      </c>
      <c r="C11" s="48" t="s">
        <v>9</v>
      </c>
      <c r="D11" s="74" t="s">
        <v>56</v>
      </c>
      <c r="E11" s="14">
        <v>7</v>
      </c>
      <c r="F11" s="14">
        <v>8</v>
      </c>
      <c r="G11" s="14">
        <v>4</v>
      </c>
      <c r="H11" s="14"/>
      <c r="I11" s="14"/>
      <c r="J11" s="14"/>
      <c r="K11" s="14"/>
      <c r="L11" s="12"/>
      <c r="M11" s="12" t="s">
        <v>26</v>
      </c>
      <c r="N11" s="12">
        <f t="shared" si="0"/>
        <v>19</v>
      </c>
      <c r="O11" s="14" t="s">
        <v>27</v>
      </c>
      <c r="P11" s="12">
        <f t="shared" si="1"/>
        <v>11</v>
      </c>
      <c r="Q11" s="21"/>
      <c r="R11" s="58"/>
      <c r="V11"/>
      <c r="W11"/>
      <c r="X11"/>
    </row>
    <row r="12" spans="1:24" s="9" customFormat="1" ht="12.75">
      <c r="A12" s="9">
        <f t="shared" si="2"/>
        <v>8</v>
      </c>
      <c r="B12" s="73" t="s">
        <v>73</v>
      </c>
      <c r="C12" s="48" t="s">
        <v>9</v>
      </c>
      <c r="D12" s="74" t="s">
        <v>56</v>
      </c>
      <c r="E12" s="14">
        <v>9</v>
      </c>
      <c r="F12" s="14">
        <v>9</v>
      </c>
      <c r="G12" s="14">
        <v>7</v>
      </c>
      <c r="H12" s="14"/>
      <c r="I12" s="14"/>
      <c r="J12" s="14"/>
      <c r="K12" s="14"/>
      <c r="L12" s="12"/>
      <c r="M12" s="12" t="s">
        <v>26</v>
      </c>
      <c r="N12" s="12">
        <f t="shared" si="0"/>
        <v>25</v>
      </c>
      <c r="O12" s="14" t="s">
        <v>27</v>
      </c>
      <c r="P12" s="12">
        <f t="shared" si="1"/>
        <v>16</v>
      </c>
      <c r="Q12" s="21"/>
      <c r="R12" s="58"/>
      <c r="V12"/>
      <c r="W12"/>
      <c r="X12"/>
    </row>
    <row r="13" spans="1:24" s="9" customFormat="1" ht="12.75">
      <c r="A13" s="9">
        <f t="shared" si="2"/>
        <v>9</v>
      </c>
      <c r="B13" s="73" t="s">
        <v>170</v>
      </c>
      <c r="C13" s="48" t="s">
        <v>9</v>
      </c>
      <c r="D13" s="74" t="s">
        <v>57</v>
      </c>
      <c r="E13" s="14">
        <v>10</v>
      </c>
      <c r="F13" s="14">
        <v>12</v>
      </c>
      <c r="G13" s="14">
        <v>8</v>
      </c>
      <c r="H13" s="14"/>
      <c r="I13" s="14"/>
      <c r="J13" s="14"/>
      <c r="K13" s="14"/>
      <c r="L13" s="12"/>
      <c r="M13" s="12" t="s">
        <v>26</v>
      </c>
      <c r="N13" s="12">
        <f t="shared" si="0"/>
        <v>30</v>
      </c>
      <c r="O13" s="14" t="s">
        <v>27</v>
      </c>
      <c r="P13" s="12">
        <f t="shared" si="1"/>
        <v>18</v>
      </c>
      <c r="Q13" s="21"/>
      <c r="R13" s="58"/>
      <c r="V13"/>
      <c r="W13"/>
      <c r="X13"/>
    </row>
    <row r="14" spans="1:24" s="9" customFormat="1" ht="12.75">
      <c r="A14" s="9">
        <f t="shared" si="2"/>
        <v>10</v>
      </c>
      <c r="B14" s="73" t="s">
        <v>67</v>
      </c>
      <c r="C14" s="48" t="s">
        <v>9</v>
      </c>
      <c r="D14" s="74"/>
      <c r="E14" s="14">
        <v>1</v>
      </c>
      <c r="F14" s="14">
        <v>35</v>
      </c>
      <c r="G14" s="14">
        <v>35</v>
      </c>
      <c r="H14" s="14"/>
      <c r="I14" s="14"/>
      <c r="J14" s="14"/>
      <c r="K14" s="14"/>
      <c r="L14" s="12"/>
      <c r="M14" s="12" t="s">
        <v>26</v>
      </c>
      <c r="N14" s="12">
        <f t="shared" si="0"/>
        <v>71</v>
      </c>
      <c r="O14" s="14" t="s">
        <v>27</v>
      </c>
      <c r="P14" s="12">
        <f t="shared" si="1"/>
        <v>36</v>
      </c>
      <c r="Q14" s="21"/>
      <c r="V14"/>
      <c r="W14"/>
      <c r="X14"/>
    </row>
    <row r="15" spans="1:24" s="9" customFormat="1" ht="12.75">
      <c r="A15" s="9">
        <f t="shared" si="2"/>
        <v>11</v>
      </c>
      <c r="B15" s="73" t="s">
        <v>101</v>
      </c>
      <c r="C15" s="48" t="s">
        <v>9</v>
      </c>
      <c r="D15" s="74"/>
      <c r="E15" s="14">
        <v>35</v>
      </c>
      <c r="F15" s="14">
        <v>7</v>
      </c>
      <c r="G15" s="14">
        <v>35</v>
      </c>
      <c r="H15" s="14"/>
      <c r="I15" s="14"/>
      <c r="J15" s="14"/>
      <c r="K15" s="14"/>
      <c r="L15" s="12"/>
      <c r="M15" s="12" t="s">
        <v>26</v>
      </c>
      <c r="N15" s="12">
        <f t="shared" si="0"/>
        <v>77</v>
      </c>
      <c r="O15" s="14" t="s">
        <v>27</v>
      </c>
      <c r="P15" s="12">
        <f t="shared" si="1"/>
        <v>42</v>
      </c>
      <c r="Q15" s="21"/>
      <c r="V15"/>
      <c r="W15"/>
      <c r="X15"/>
    </row>
    <row r="16" spans="1:24" s="9" customFormat="1" ht="12.75">
      <c r="A16" s="9">
        <f>A15+1</f>
        <v>12</v>
      </c>
      <c r="B16" s="73" t="s">
        <v>72</v>
      </c>
      <c r="C16" s="48" t="s">
        <v>9</v>
      </c>
      <c r="D16" s="74" t="s">
        <v>56</v>
      </c>
      <c r="E16" s="14">
        <v>35</v>
      </c>
      <c r="F16" s="14">
        <v>10</v>
      </c>
      <c r="G16" s="14">
        <v>35</v>
      </c>
      <c r="H16" s="14"/>
      <c r="I16" s="14"/>
      <c r="J16" s="14"/>
      <c r="K16" s="14"/>
      <c r="L16" s="12"/>
      <c r="M16" s="12" t="s">
        <v>26</v>
      </c>
      <c r="N16" s="12">
        <f t="shared" si="0"/>
        <v>80</v>
      </c>
      <c r="O16" s="14" t="s">
        <v>27</v>
      </c>
      <c r="P16" s="12">
        <f t="shared" si="1"/>
        <v>45</v>
      </c>
      <c r="Q16" s="21"/>
      <c r="V16"/>
      <c r="W16"/>
      <c r="X16"/>
    </row>
    <row r="17" spans="1:24" s="9" customFormat="1" ht="12.75">
      <c r="A17" s="9">
        <v>13</v>
      </c>
      <c r="B17" s="73" t="s">
        <v>94</v>
      </c>
      <c r="C17" s="48" t="s">
        <v>9</v>
      </c>
      <c r="D17" s="74" t="s">
        <v>56</v>
      </c>
      <c r="E17" s="14">
        <v>35</v>
      </c>
      <c r="F17" s="14">
        <v>11</v>
      </c>
      <c r="G17" s="14">
        <v>35</v>
      </c>
      <c r="H17" s="14"/>
      <c r="I17" s="14"/>
      <c r="J17" s="14"/>
      <c r="K17" s="14"/>
      <c r="L17" s="12"/>
      <c r="M17" s="12" t="s">
        <v>26</v>
      </c>
      <c r="N17" s="12">
        <f t="shared" si="0"/>
        <v>81</v>
      </c>
      <c r="O17" s="14" t="s">
        <v>27</v>
      </c>
      <c r="P17" s="12">
        <f t="shared" si="1"/>
        <v>46</v>
      </c>
      <c r="Q17" s="21"/>
      <c r="V17"/>
      <c r="W17"/>
      <c r="X17"/>
    </row>
    <row r="18" spans="1:24" s="9" customFormat="1" ht="12.75">
      <c r="A18" s="9">
        <v>14</v>
      </c>
      <c r="B18" s="73" t="s">
        <v>76</v>
      </c>
      <c r="C18" s="48" t="s">
        <v>9</v>
      </c>
      <c r="D18" s="74" t="s">
        <v>56</v>
      </c>
      <c r="E18" s="14">
        <v>35</v>
      </c>
      <c r="F18" s="14">
        <v>35</v>
      </c>
      <c r="G18" s="14">
        <v>35</v>
      </c>
      <c r="H18" s="14"/>
      <c r="I18" s="14"/>
      <c r="J18" s="14"/>
      <c r="K18" s="14"/>
      <c r="L18" s="12"/>
      <c r="M18" s="12" t="s">
        <v>26</v>
      </c>
      <c r="N18" s="12">
        <f t="shared" si="0"/>
        <v>105</v>
      </c>
      <c r="O18" s="14" t="s">
        <v>27</v>
      </c>
      <c r="P18" s="12">
        <f t="shared" si="1"/>
        <v>70</v>
      </c>
      <c r="Q18" s="21"/>
      <c r="V18"/>
      <c r="W18"/>
      <c r="X18"/>
    </row>
    <row r="19" spans="1:24" s="9" customFormat="1" ht="12.75">
      <c r="A19" s="9">
        <v>15</v>
      </c>
      <c r="B19" s="73" t="s">
        <v>54</v>
      </c>
      <c r="C19" s="48" t="s">
        <v>9</v>
      </c>
      <c r="D19" s="74" t="s">
        <v>56</v>
      </c>
      <c r="E19" s="14">
        <v>35</v>
      </c>
      <c r="F19" s="14">
        <v>35</v>
      </c>
      <c r="G19" s="14">
        <v>35</v>
      </c>
      <c r="H19" s="14"/>
      <c r="I19" s="14"/>
      <c r="J19" s="14"/>
      <c r="K19" s="14"/>
      <c r="L19" s="12"/>
      <c r="M19" s="12" t="s">
        <v>26</v>
      </c>
      <c r="N19" s="12">
        <f t="shared" si="0"/>
        <v>105</v>
      </c>
      <c r="O19" s="14" t="s">
        <v>27</v>
      </c>
      <c r="P19" s="12">
        <f t="shared" si="1"/>
        <v>70</v>
      </c>
      <c r="Q19" s="21"/>
      <c r="V19"/>
      <c r="W19"/>
      <c r="X19"/>
    </row>
    <row r="20" spans="1:24" s="9" customFormat="1" ht="12.75">
      <c r="A20" s="9">
        <v>16</v>
      </c>
      <c r="B20" s="73"/>
      <c r="C20" s="48" t="s">
        <v>9</v>
      </c>
      <c r="D20" s="74" t="s">
        <v>56</v>
      </c>
      <c r="E20" s="14"/>
      <c r="F20" s="14"/>
      <c r="G20" s="14"/>
      <c r="H20" s="14"/>
      <c r="I20" s="14"/>
      <c r="J20" s="14"/>
      <c r="K20" s="14"/>
      <c r="L20" s="12"/>
      <c r="M20" s="12" t="s">
        <v>26</v>
      </c>
      <c r="N20" s="12">
        <f t="shared" si="0"/>
        <v>0</v>
      </c>
      <c r="O20" s="14" t="s">
        <v>27</v>
      </c>
      <c r="P20" s="12">
        <f t="shared" si="1"/>
        <v>0</v>
      </c>
      <c r="Q20" s="21"/>
      <c r="V20"/>
      <c r="W20"/>
      <c r="X20"/>
    </row>
    <row r="21" spans="1:24" s="9" customFormat="1" ht="12.75">
      <c r="A21" s="9">
        <v>17</v>
      </c>
      <c r="B21" s="73"/>
      <c r="C21" s="48" t="s">
        <v>9</v>
      </c>
      <c r="D21" s="74" t="s">
        <v>56</v>
      </c>
      <c r="E21" s="14"/>
      <c r="F21" s="14"/>
      <c r="G21" s="14"/>
      <c r="H21" s="14"/>
      <c r="I21" s="14"/>
      <c r="J21" s="14"/>
      <c r="K21" s="14"/>
      <c r="L21" s="12"/>
      <c r="M21" s="12" t="s">
        <v>26</v>
      </c>
      <c r="N21" s="12">
        <f t="shared" si="0"/>
        <v>0</v>
      </c>
      <c r="O21" s="14" t="s">
        <v>27</v>
      </c>
      <c r="P21" s="12">
        <f t="shared" si="1"/>
        <v>0</v>
      </c>
      <c r="Q21" s="21"/>
      <c r="V21"/>
      <c r="W21"/>
      <c r="X21"/>
    </row>
    <row r="22" spans="2:24" s="9" customFormat="1" ht="8.25" customHeight="1">
      <c r="B22" s="73"/>
      <c r="C22" s="48"/>
      <c r="D22" s="74"/>
      <c r="E22" s="14"/>
      <c r="F22" s="14"/>
      <c r="G22" s="14"/>
      <c r="H22" s="14"/>
      <c r="I22" s="14"/>
      <c r="J22" s="14"/>
      <c r="K22" s="14"/>
      <c r="L22" s="12"/>
      <c r="M22" s="12"/>
      <c r="N22" s="12"/>
      <c r="O22" s="14"/>
      <c r="P22" s="12"/>
      <c r="Q22" s="21"/>
      <c r="V22"/>
      <c r="W22"/>
      <c r="X22"/>
    </row>
    <row r="23" spans="1:23" s="9" customFormat="1" ht="12.75">
      <c r="A23" s="9">
        <v>1</v>
      </c>
      <c r="B23" s="170" t="s">
        <v>130</v>
      </c>
      <c r="C23" s="48" t="s">
        <v>11</v>
      </c>
      <c r="D23" s="74" t="s">
        <v>56</v>
      </c>
      <c r="E23" s="14">
        <v>11</v>
      </c>
      <c r="F23" s="14">
        <v>13</v>
      </c>
      <c r="G23" s="14">
        <v>9</v>
      </c>
      <c r="H23" s="14"/>
      <c r="I23" s="14"/>
      <c r="J23" s="14"/>
      <c r="K23" s="14"/>
      <c r="L23" s="12"/>
      <c r="M23" s="12" t="s">
        <v>26</v>
      </c>
      <c r="N23" s="12">
        <f aca="true" t="shared" si="3" ref="N23:N33">SUM(E23:K23)</f>
        <v>33</v>
      </c>
      <c r="O23" s="14" t="s">
        <v>27</v>
      </c>
      <c r="P23" s="12">
        <f aca="true" t="shared" si="4" ref="P23:P33">SUM(E23:K23)-MAX(E23:K23)</f>
        <v>20</v>
      </c>
      <c r="Q23" s="21"/>
      <c r="V23"/>
      <c r="W23"/>
    </row>
    <row r="24" spans="1:23" s="9" customFormat="1" ht="12.75">
      <c r="A24" s="9">
        <v>2</v>
      </c>
      <c r="B24" s="73" t="s">
        <v>87</v>
      </c>
      <c r="C24" s="48" t="s">
        <v>11</v>
      </c>
      <c r="D24" s="74" t="s">
        <v>56</v>
      </c>
      <c r="E24" s="14">
        <v>12</v>
      </c>
      <c r="F24" s="14">
        <v>14</v>
      </c>
      <c r="G24" s="14">
        <v>10</v>
      </c>
      <c r="H24" s="14"/>
      <c r="I24" s="14"/>
      <c r="J24" s="14"/>
      <c r="K24" s="14"/>
      <c r="L24" s="12"/>
      <c r="M24" s="12" t="s">
        <v>26</v>
      </c>
      <c r="N24" s="12">
        <f t="shared" si="3"/>
        <v>36</v>
      </c>
      <c r="O24" s="14" t="s">
        <v>27</v>
      </c>
      <c r="P24" s="12">
        <f t="shared" si="4"/>
        <v>22</v>
      </c>
      <c r="Q24" s="21"/>
      <c r="V24"/>
      <c r="W24"/>
    </row>
    <row r="25" spans="1:17" s="9" customFormat="1" ht="12.75">
      <c r="A25" s="9">
        <v>3</v>
      </c>
      <c r="B25" s="73" t="s">
        <v>131</v>
      </c>
      <c r="C25" s="48" t="s">
        <v>11</v>
      </c>
      <c r="D25" s="74"/>
      <c r="E25" s="14">
        <v>17</v>
      </c>
      <c r="F25" s="14">
        <v>15</v>
      </c>
      <c r="G25" s="14">
        <v>12</v>
      </c>
      <c r="H25" s="14"/>
      <c r="I25" s="14"/>
      <c r="J25" s="14"/>
      <c r="K25" s="14"/>
      <c r="L25" s="12"/>
      <c r="M25" s="12" t="s">
        <v>26</v>
      </c>
      <c r="N25" s="12">
        <f t="shared" si="3"/>
        <v>44</v>
      </c>
      <c r="O25" s="14" t="s">
        <v>27</v>
      </c>
      <c r="P25" s="12">
        <f t="shared" si="4"/>
        <v>27</v>
      </c>
      <c r="Q25" s="21"/>
    </row>
    <row r="26" spans="1:17" s="9" customFormat="1" ht="12.75">
      <c r="A26" s="9">
        <v>4</v>
      </c>
      <c r="B26" s="73" t="s">
        <v>104</v>
      </c>
      <c r="C26" s="12" t="s">
        <v>11</v>
      </c>
      <c r="D26" s="74"/>
      <c r="E26" s="14">
        <v>13</v>
      </c>
      <c r="F26" s="14">
        <v>18</v>
      </c>
      <c r="G26" s="14">
        <v>14</v>
      </c>
      <c r="H26" s="14"/>
      <c r="I26" s="14"/>
      <c r="J26" s="14"/>
      <c r="K26" s="14"/>
      <c r="L26" s="12"/>
      <c r="M26" s="12" t="s">
        <v>26</v>
      </c>
      <c r="N26" s="12">
        <f t="shared" si="3"/>
        <v>45</v>
      </c>
      <c r="O26" s="14" t="s">
        <v>27</v>
      </c>
      <c r="P26" s="12">
        <f t="shared" si="4"/>
        <v>27</v>
      </c>
      <c r="Q26" s="21"/>
    </row>
    <row r="27" spans="1:17" s="9" customFormat="1" ht="12.75">
      <c r="A27" s="9">
        <v>5</v>
      </c>
      <c r="B27" s="73" t="s">
        <v>86</v>
      </c>
      <c r="C27" s="12" t="s">
        <v>11</v>
      </c>
      <c r="D27" s="74" t="s">
        <v>57</v>
      </c>
      <c r="E27" s="14">
        <v>14</v>
      </c>
      <c r="F27" s="14">
        <v>17</v>
      </c>
      <c r="G27" s="14">
        <v>15</v>
      </c>
      <c r="H27" s="14"/>
      <c r="I27" s="14"/>
      <c r="J27" s="14"/>
      <c r="K27" s="14"/>
      <c r="L27" s="12"/>
      <c r="M27" s="12" t="s">
        <v>26</v>
      </c>
      <c r="N27" s="12">
        <f t="shared" si="3"/>
        <v>46</v>
      </c>
      <c r="O27" s="14" t="s">
        <v>27</v>
      </c>
      <c r="P27" s="12">
        <f t="shared" si="4"/>
        <v>29</v>
      </c>
      <c r="Q27" s="21"/>
    </row>
    <row r="28" spans="1:17" s="9" customFormat="1" ht="12.75">
      <c r="A28" s="9">
        <v>6</v>
      </c>
      <c r="B28" s="73" t="s">
        <v>63</v>
      </c>
      <c r="C28" s="12" t="s">
        <v>11</v>
      </c>
      <c r="D28" s="74" t="s">
        <v>57</v>
      </c>
      <c r="E28" s="14">
        <v>15</v>
      </c>
      <c r="F28" s="14">
        <v>16</v>
      </c>
      <c r="G28" s="14">
        <v>35</v>
      </c>
      <c r="H28" s="14"/>
      <c r="I28" s="14"/>
      <c r="J28" s="14"/>
      <c r="K28" s="14"/>
      <c r="L28" s="12"/>
      <c r="M28" s="12" t="s">
        <v>26</v>
      </c>
      <c r="N28" s="12">
        <f t="shared" si="3"/>
        <v>66</v>
      </c>
      <c r="O28" s="14" t="s">
        <v>27</v>
      </c>
      <c r="P28" s="12">
        <f t="shared" si="4"/>
        <v>31</v>
      </c>
      <c r="Q28" s="21"/>
    </row>
    <row r="29" spans="1:20" s="9" customFormat="1" ht="12.75">
      <c r="A29" s="9">
        <v>7</v>
      </c>
      <c r="B29" s="73" t="s">
        <v>85</v>
      </c>
      <c r="C29" s="12" t="s">
        <v>11</v>
      </c>
      <c r="D29" s="74" t="s">
        <v>102</v>
      </c>
      <c r="E29" s="14">
        <v>35</v>
      </c>
      <c r="F29" s="14">
        <v>35</v>
      </c>
      <c r="G29" s="14">
        <v>18</v>
      </c>
      <c r="H29" s="14"/>
      <c r="I29" s="14"/>
      <c r="J29" s="14"/>
      <c r="K29" s="14"/>
      <c r="L29" s="12"/>
      <c r="M29" s="12" t="s">
        <v>26</v>
      </c>
      <c r="N29" s="12">
        <f t="shared" si="3"/>
        <v>88</v>
      </c>
      <c r="O29" s="14" t="s">
        <v>27</v>
      </c>
      <c r="P29" s="12">
        <f t="shared" si="4"/>
        <v>53</v>
      </c>
      <c r="Q29" s="21"/>
      <c r="S29"/>
      <c r="T29"/>
    </row>
    <row r="30" spans="1:20" s="9" customFormat="1" ht="12.75">
      <c r="A30" s="9">
        <v>8</v>
      </c>
      <c r="B30" s="73" t="s">
        <v>119</v>
      </c>
      <c r="C30" s="12" t="s">
        <v>11</v>
      </c>
      <c r="D30" s="74" t="s">
        <v>56</v>
      </c>
      <c r="E30" s="14">
        <v>35</v>
      </c>
      <c r="F30" s="14">
        <v>35</v>
      </c>
      <c r="G30" s="14">
        <v>35</v>
      </c>
      <c r="H30" s="14"/>
      <c r="I30" s="14"/>
      <c r="J30" s="14"/>
      <c r="K30" s="14"/>
      <c r="L30" s="12"/>
      <c r="M30" s="12" t="s">
        <v>26</v>
      </c>
      <c r="N30" s="12">
        <f t="shared" si="3"/>
        <v>105</v>
      </c>
      <c r="O30" s="14" t="s">
        <v>27</v>
      </c>
      <c r="P30" s="12">
        <f t="shared" si="4"/>
        <v>70</v>
      </c>
      <c r="Q30" s="21"/>
      <c r="S30"/>
      <c r="T30"/>
    </row>
    <row r="31" spans="1:20" s="9" customFormat="1" ht="12.75">
      <c r="A31" s="9">
        <v>9</v>
      </c>
      <c r="B31" s="73" t="s">
        <v>89</v>
      </c>
      <c r="C31" s="12" t="s">
        <v>11</v>
      </c>
      <c r="D31" s="74" t="s">
        <v>56</v>
      </c>
      <c r="E31" s="14">
        <v>35</v>
      </c>
      <c r="F31" s="14">
        <v>35</v>
      </c>
      <c r="G31" s="14">
        <v>35</v>
      </c>
      <c r="H31" s="14"/>
      <c r="I31" s="14"/>
      <c r="J31" s="14"/>
      <c r="K31" s="14"/>
      <c r="L31" s="12"/>
      <c r="M31" s="12" t="s">
        <v>26</v>
      </c>
      <c r="N31" s="12">
        <f t="shared" si="3"/>
        <v>105</v>
      </c>
      <c r="O31" s="14" t="s">
        <v>27</v>
      </c>
      <c r="P31" s="12">
        <f t="shared" si="4"/>
        <v>70</v>
      </c>
      <c r="Q31" s="21"/>
      <c r="S31"/>
      <c r="T31"/>
    </row>
    <row r="32" spans="1:20" s="9" customFormat="1" ht="12.75">
      <c r="A32" s="9">
        <v>10</v>
      </c>
      <c r="B32" s="73" t="s">
        <v>111</v>
      </c>
      <c r="C32" s="12" t="s">
        <v>11</v>
      </c>
      <c r="D32" s="74" t="s">
        <v>56</v>
      </c>
      <c r="E32" s="14">
        <v>35</v>
      </c>
      <c r="F32" s="14">
        <v>35</v>
      </c>
      <c r="G32" s="14">
        <v>35</v>
      </c>
      <c r="H32" s="14"/>
      <c r="I32" s="14"/>
      <c r="J32" s="14"/>
      <c r="K32" s="14"/>
      <c r="L32" s="12"/>
      <c r="M32" s="12" t="s">
        <v>26</v>
      </c>
      <c r="N32" s="12">
        <f t="shared" si="3"/>
        <v>105</v>
      </c>
      <c r="O32" s="14" t="s">
        <v>27</v>
      </c>
      <c r="P32" s="12">
        <f t="shared" si="4"/>
        <v>70</v>
      </c>
      <c r="Q32" s="21"/>
      <c r="S32"/>
      <c r="T32"/>
    </row>
    <row r="33" spans="1:20" s="9" customFormat="1" ht="12.75">
      <c r="A33" s="9">
        <v>10</v>
      </c>
      <c r="B33" s="73" t="s">
        <v>68</v>
      </c>
      <c r="C33" s="12" t="s">
        <v>11</v>
      </c>
      <c r="D33" s="74" t="s">
        <v>57</v>
      </c>
      <c r="E33" s="14">
        <v>35</v>
      </c>
      <c r="F33" s="14">
        <v>35</v>
      </c>
      <c r="G33" s="14">
        <v>35</v>
      </c>
      <c r="H33" s="14"/>
      <c r="I33" s="14"/>
      <c r="J33" s="14"/>
      <c r="K33" s="14"/>
      <c r="L33" s="12"/>
      <c r="M33" s="12" t="s">
        <v>26</v>
      </c>
      <c r="N33" s="12">
        <f t="shared" si="3"/>
        <v>105</v>
      </c>
      <c r="O33" s="14" t="s">
        <v>27</v>
      </c>
      <c r="P33" s="12">
        <f t="shared" si="4"/>
        <v>70</v>
      </c>
      <c r="Q33" s="21"/>
      <c r="S33"/>
      <c r="T33"/>
    </row>
    <row r="34" spans="2:20" s="9" customFormat="1" ht="5.25" customHeight="1">
      <c r="B34" s="73"/>
      <c r="C34" s="12"/>
      <c r="D34" s="74"/>
      <c r="E34" s="14"/>
      <c r="F34" s="14"/>
      <c r="G34" s="14"/>
      <c r="H34" s="14"/>
      <c r="I34" s="14"/>
      <c r="J34" s="14"/>
      <c r="K34" s="14"/>
      <c r="L34" s="12"/>
      <c r="M34" s="12"/>
      <c r="N34" s="12"/>
      <c r="O34" s="14"/>
      <c r="P34" s="12"/>
      <c r="Q34" s="20"/>
      <c r="S34"/>
      <c r="T34"/>
    </row>
    <row r="35" spans="1:20" s="9" customFormat="1" ht="12.75">
      <c r="A35" s="9">
        <v>1</v>
      </c>
      <c r="B35" s="73" t="s">
        <v>129</v>
      </c>
      <c r="C35" s="12" t="s">
        <v>12</v>
      </c>
      <c r="D35" s="74"/>
      <c r="E35" s="14"/>
      <c r="F35" s="14"/>
      <c r="G35" s="14">
        <v>13</v>
      </c>
      <c r="H35" s="14"/>
      <c r="I35" s="14"/>
      <c r="J35" s="14"/>
      <c r="K35" s="14"/>
      <c r="L35" s="12"/>
      <c r="M35" s="12" t="s">
        <v>26</v>
      </c>
      <c r="N35" s="12">
        <f>SUM(E35:K35)</f>
        <v>13</v>
      </c>
      <c r="O35" s="14" t="s">
        <v>27</v>
      </c>
      <c r="P35" s="12">
        <f>SUM(E35:K35)-MAX(E35:K35)</f>
        <v>0</v>
      </c>
      <c r="Q35" s="20"/>
      <c r="S35"/>
      <c r="T35"/>
    </row>
    <row r="36" spans="1:17" s="9" customFormat="1" ht="12.75">
      <c r="A36" s="9">
        <v>2</v>
      </c>
      <c r="B36" s="73"/>
      <c r="C36" s="12" t="s">
        <v>134</v>
      </c>
      <c r="D36" s="74"/>
      <c r="E36" s="14"/>
      <c r="F36" s="14"/>
      <c r="G36" s="14"/>
      <c r="H36" s="14"/>
      <c r="I36" s="14"/>
      <c r="J36" s="14"/>
      <c r="K36" s="14"/>
      <c r="L36" s="12"/>
      <c r="M36" s="12" t="s">
        <v>26</v>
      </c>
      <c r="N36" s="12">
        <f>SUM(E36:K36)</f>
        <v>0</v>
      </c>
      <c r="O36" s="14" t="s">
        <v>27</v>
      </c>
      <c r="P36" s="12">
        <f>SUM(E36:K36)-MAX(E36:K36)</f>
        <v>0</v>
      </c>
      <c r="Q36" s="20"/>
    </row>
    <row r="37" spans="1:25" s="9" customFormat="1" ht="12.75">
      <c r="A37" s="9">
        <v>3</v>
      </c>
      <c r="B37" s="73"/>
      <c r="C37" s="12" t="s">
        <v>134</v>
      </c>
      <c r="D37" s="74"/>
      <c r="E37" s="14"/>
      <c r="F37" s="14"/>
      <c r="G37" s="14"/>
      <c r="H37" s="14"/>
      <c r="I37" s="14"/>
      <c r="J37" s="14"/>
      <c r="K37" s="14"/>
      <c r="L37" s="12"/>
      <c r="M37" s="12" t="s">
        <v>26</v>
      </c>
      <c r="N37" s="12">
        <f>SUM(E37:K37)</f>
        <v>0</v>
      </c>
      <c r="O37" s="14" t="s">
        <v>27</v>
      </c>
      <c r="P37" s="12">
        <f>SUM(E37:K37)-MAX(E37:K37)</f>
        <v>0</v>
      </c>
      <c r="Q37" s="20"/>
      <c r="U37" s="138"/>
      <c r="X37" s="157"/>
      <c r="Y37" s="58"/>
    </row>
    <row r="38" spans="2:24" s="9" customFormat="1" ht="7.5" customHeight="1">
      <c r="B38" s="73"/>
      <c r="C38" s="12"/>
      <c r="D38" s="74"/>
      <c r="E38" s="14"/>
      <c r="F38" s="14"/>
      <c r="G38" s="14"/>
      <c r="H38" s="14"/>
      <c r="I38" s="14"/>
      <c r="J38" s="14"/>
      <c r="K38" s="14"/>
      <c r="L38" s="12"/>
      <c r="M38" s="12"/>
      <c r="N38" s="12"/>
      <c r="O38" s="14"/>
      <c r="P38" s="12"/>
      <c r="Q38" s="20"/>
      <c r="V38"/>
      <c r="W38"/>
      <c r="X38"/>
    </row>
    <row r="39" spans="2:24" s="9" customFormat="1" ht="8.25" customHeight="1">
      <c r="B39" s="73"/>
      <c r="C39" s="12"/>
      <c r="D39" s="74"/>
      <c r="E39" s="14"/>
      <c r="F39" s="14"/>
      <c r="G39" s="14"/>
      <c r="H39" s="14"/>
      <c r="I39" s="14"/>
      <c r="J39" s="14"/>
      <c r="K39" s="14"/>
      <c r="L39" s="12"/>
      <c r="M39" s="12"/>
      <c r="N39" s="12"/>
      <c r="O39" s="14"/>
      <c r="P39" s="12"/>
      <c r="Q39" s="20"/>
      <c r="V39"/>
      <c r="W39"/>
      <c r="X39"/>
    </row>
    <row r="40" spans="2:24" s="9" customFormat="1" ht="5.25" customHeight="1">
      <c r="B40" s="73"/>
      <c r="C40" s="12"/>
      <c r="D40" s="74"/>
      <c r="E40" s="14"/>
      <c r="F40" s="14"/>
      <c r="G40" s="14"/>
      <c r="H40" s="14"/>
      <c r="I40" s="14"/>
      <c r="J40" s="14"/>
      <c r="K40" s="14"/>
      <c r="L40" s="12"/>
      <c r="M40" s="12"/>
      <c r="N40" s="12"/>
      <c r="O40" s="14"/>
      <c r="P40" s="12"/>
      <c r="Q40" s="20"/>
      <c r="V40"/>
      <c r="W40"/>
      <c r="X40"/>
    </row>
    <row r="41" spans="1:24" s="9" customFormat="1" ht="12.75">
      <c r="A41" s="9">
        <v>1</v>
      </c>
      <c r="B41" s="73" t="s">
        <v>47</v>
      </c>
      <c r="C41" s="12" t="s">
        <v>44</v>
      </c>
      <c r="D41" s="74" t="s">
        <v>56</v>
      </c>
      <c r="E41" s="14">
        <v>18</v>
      </c>
      <c r="F41" s="14">
        <v>19</v>
      </c>
      <c r="G41" s="14">
        <v>16</v>
      </c>
      <c r="H41" s="14"/>
      <c r="I41" s="14"/>
      <c r="J41" s="14"/>
      <c r="K41" s="14"/>
      <c r="L41" s="12"/>
      <c r="M41" s="12" t="s">
        <v>26</v>
      </c>
      <c r="N41" s="12">
        <f>SUM(E41:K41)</f>
        <v>53</v>
      </c>
      <c r="O41" s="14" t="s">
        <v>27</v>
      </c>
      <c r="P41" s="12">
        <f>SUM(E41:K41)-MAX(E41:K41)</f>
        <v>34</v>
      </c>
      <c r="Q41" s="20"/>
      <c r="V41"/>
      <c r="W41"/>
      <c r="X41"/>
    </row>
    <row r="42" spans="1:24" s="9" customFormat="1" ht="12.75">
      <c r="A42" s="9">
        <v>2</v>
      </c>
      <c r="B42" s="73" t="s">
        <v>97</v>
      </c>
      <c r="C42" s="12" t="s">
        <v>44</v>
      </c>
      <c r="D42" s="74"/>
      <c r="E42" s="14">
        <v>16</v>
      </c>
      <c r="F42" s="14">
        <v>35</v>
      </c>
      <c r="G42" s="14">
        <v>35</v>
      </c>
      <c r="H42" s="14"/>
      <c r="I42" s="14"/>
      <c r="J42" s="14"/>
      <c r="K42" s="14"/>
      <c r="L42" s="12"/>
      <c r="M42" s="12" t="s">
        <v>26</v>
      </c>
      <c r="N42" s="12">
        <f>SUM(E42:K42)</f>
        <v>86</v>
      </c>
      <c r="O42" s="14" t="s">
        <v>27</v>
      </c>
      <c r="P42" s="12">
        <f>SUM(E42:K42)-MAX(E42:K42)</f>
        <v>51</v>
      </c>
      <c r="Q42" s="20"/>
      <c r="V42"/>
      <c r="W42"/>
      <c r="X42"/>
    </row>
    <row r="43" spans="1:24" s="9" customFormat="1" ht="12.75">
      <c r="A43" s="9">
        <v>3</v>
      </c>
      <c r="B43" s="73" t="s">
        <v>117</v>
      </c>
      <c r="C43" s="12" t="s">
        <v>44</v>
      </c>
      <c r="D43" s="74" t="s">
        <v>56</v>
      </c>
      <c r="E43" s="14">
        <v>35</v>
      </c>
      <c r="F43" s="14">
        <v>35</v>
      </c>
      <c r="G43" s="14">
        <v>17</v>
      </c>
      <c r="H43" s="14"/>
      <c r="I43" s="14"/>
      <c r="J43" s="14"/>
      <c r="K43" s="14"/>
      <c r="L43" s="12"/>
      <c r="M43" s="12" t="s">
        <v>26</v>
      </c>
      <c r="N43" s="12">
        <f>SUM(E43:K43)</f>
        <v>87</v>
      </c>
      <c r="O43" s="14" t="s">
        <v>27</v>
      </c>
      <c r="P43" s="12">
        <f>SUM(E43:K43)-MAX(E43:K43)</f>
        <v>52</v>
      </c>
      <c r="Q43" s="20"/>
      <c r="R43" s="71"/>
      <c r="V43"/>
      <c r="W43"/>
      <c r="X43"/>
    </row>
    <row r="44" spans="1:24" s="9" customFormat="1" ht="12.75">
      <c r="A44" s="9">
        <v>4</v>
      </c>
      <c r="B44" s="73" t="s">
        <v>114</v>
      </c>
      <c r="C44" s="12" t="s">
        <v>44</v>
      </c>
      <c r="D44" s="74" t="s">
        <v>56</v>
      </c>
      <c r="E44" s="14">
        <v>35</v>
      </c>
      <c r="F44" s="14">
        <v>35</v>
      </c>
      <c r="G44" s="14">
        <v>35</v>
      </c>
      <c r="H44" s="14"/>
      <c r="I44" s="14"/>
      <c r="J44" s="14"/>
      <c r="K44" s="14"/>
      <c r="L44" s="12"/>
      <c r="M44" s="12" t="s">
        <v>26</v>
      </c>
      <c r="N44" s="12">
        <f>SUM(E44:K44)</f>
        <v>105</v>
      </c>
      <c r="O44" s="14" t="s">
        <v>27</v>
      </c>
      <c r="P44" s="12">
        <f>SUM(E44:K44)-MAX(E44:K44)</f>
        <v>70</v>
      </c>
      <c r="Q44" s="20"/>
      <c r="V44"/>
      <c r="W44"/>
      <c r="X44"/>
    </row>
    <row r="45" spans="2:24" s="9" customFormat="1" ht="6" customHeight="1">
      <c r="B45" s="73"/>
      <c r="C45" s="12"/>
      <c r="D45" s="74"/>
      <c r="E45" s="14"/>
      <c r="F45" s="14"/>
      <c r="G45" s="14"/>
      <c r="H45" s="14"/>
      <c r="I45" s="14"/>
      <c r="J45" s="14"/>
      <c r="K45" s="14"/>
      <c r="L45" s="12"/>
      <c r="M45" s="12"/>
      <c r="N45" s="12"/>
      <c r="O45" s="14"/>
      <c r="P45" s="12"/>
      <c r="Q45" s="20"/>
      <c r="V45"/>
      <c r="W45"/>
      <c r="X45"/>
    </row>
    <row r="46" spans="1:24" s="9" customFormat="1" ht="12.75" hidden="1">
      <c r="A46" s="9">
        <v>28</v>
      </c>
      <c r="B46" s="73" t="s">
        <v>55</v>
      </c>
      <c r="C46" s="12" t="s">
        <v>39</v>
      </c>
      <c r="D46" s="74"/>
      <c r="E46" s="14"/>
      <c r="F46" s="14"/>
      <c r="G46" s="14"/>
      <c r="H46" s="14"/>
      <c r="I46" s="14"/>
      <c r="J46" s="14"/>
      <c r="K46" s="14"/>
      <c r="L46" s="12"/>
      <c r="M46" s="12" t="s">
        <v>26</v>
      </c>
      <c r="N46" s="12">
        <f aca="true" t="shared" si="5" ref="N46:N53">SUM(E46:K46)</f>
        <v>0</v>
      </c>
      <c r="O46" s="14" t="s">
        <v>27</v>
      </c>
      <c r="P46" s="12">
        <f aca="true" t="shared" si="6" ref="P46:P53">SUM(E46:K46)-MAX(E46:K46)</f>
        <v>0</v>
      </c>
      <c r="Q46" s="20"/>
      <c r="V46"/>
      <c r="W46"/>
      <c r="X46"/>
    </row>
    <row r="47" spans="1:24" s="9" customFormat="1" ht="12.75" hidden="1">
      <c r="A47" s="9">
        <v>29</v>
      </c>
      <c r="B47" s="12" t="s">
        <v>62</v>
      </c>
      <c r="C47" s="73" t="s">
        <v>39</v>
      </c>
      <c r="D47" s="74"/>
      <c r="E47" s="14"/>
      <c r="F47" s="14"/>
      <c r="G47" s="14"/>
      <c r="H47" s="14"/>
      <c r="I47" s="14"/>
      <c r="J47" s="14"/>
      <c r="K47" s="14"/>
      <c r="L47" s="12"/>
      <c r="M47" s="12" t="s">
        <v>26</v>
      </c>
      <c r="N47" s="12">
        <f t="shared" si="5"/>
        <v>0</v>
      </c>
      <c r="O47" s="14" t="s">
        <v>27</v>
      </c>
      <c r="P47" s="12">
        <f t="shared" si="6"/>
        <v>0</v>
      </c>
      <c r="Q47" s="20"/>
      <c r="V47"/>
      <c r="W47"/>
      <c r="X47"/>
    </row>
    <row r="48" spans="2:24" s="9" customFormat="1" ht="12.75" hidden="1">
      <c r="B48" s="12"/>
      <c r="C48" s="12"/>
      <c r="D48" s="74"/>
      <c r="E48" s="14"/>
      <c r="F48" s="14"/>
      <c r="G48" s="14"/>
      <c r="H48" s="14"/>
      <c r="I48" s="14"/>
      <c r="J48" s="14"/>
      <c r="K48" s="14"/>
      <c r="L48" s="12"/>
      <c r="M48" s="12" t="s">
        <v>26</v>
      </c>
      <c r="N48" s="12">
        <f t="shared" si="5"/>
        <v>0</v>
      </c>
      <c r="O48" s="14" t="s">
        <v>27</v>
      </c>
      <c r="P48" s="12">
        <f t="shared" si="6"/>
        <v>0</v>
      </c>
      <c r="Q48" s="20"/>
      <c r="V48"/>
      <c r="W48"/>
      <c r="X48"/>
    </row>
    <row r="49" spans="1:24" s="9" customFormat="1" ht="12.75" hidden="1">
      <c r="A49" s="58"/>
      <c r="B49" s="12"/>
      <c r="C49" s="12"/>
      <c r="D49" s="74"/>
      <c r="E49" s="14"/>
      <c r="F49" s="14"/>
      <c r="G49" s="14"/>
      <c r="H49" s="14"/>
      <c r="I49" s="14"/>
      <c r="J49" s="14"/>
      <c r="K49" s="14"/>
      <c r="L49" s="12"/>
      <c r="M49" s="12" t="s">
        <v>26</v>
      </c>
      <c r="N49" s="12">
        <f t="shared" si="5"/>
        <v>0</v>
      </c>
      <c r="O49" s="14" t="s">
        <v>27</v>
      </c>
      <c r="P49" s="12">
        <f t="shared" si="6"/>
        <v>0</v>
      </c>
      <c r="Q49" s="20"/>
      <c r="S49"/>
      <c r="T49"/>
      <c r="V49"/>
      <c r="W49"/>
      <c r="X49"/>
    </row>
    <row r="50" spans="1:24" s="9" customFormat="1" ht="12.75" hidden="1">
      <c r="A50" s="58"/>
      <c r="B50" s="12"/>
      <c r="C50" s="12"/>
      <c r="D50" s="74"/>
      <c r="E50" s="14"/>
      <c r="F50" s="14"/>
      <c r="G50" s="14"/>
      <c r="H50" s="14"/>
      <c r="I50" s="14"/>
      <c r="J50" s="14"/>
      <c r="K50" s="14"/>
      <c r="L50" s="12"/>
      <c r="M50" s="12" t="s">
        <v>26</v>
      </c>
      <c r="N50" s="12">
        <f t="shared" si="5"/>
        <v>0</v>
      </c>
      <c r="O50" s="14" t="s">
        <v>27</v>
      </c>
      <c r="P50" s="12">
        <f t="shared" si="6"/>
        <v>0</v>
      </c>
      <c r="Q50" s="20"/>
      <c r="S50"/>
      <c r="T50"/>
      <c r="V50"/>
      <c r="W50"/>
      <c r="X50"/>
    </row>
    <row r="51" spans="1:24" s="9" customFormat="1" ht="12.75" hidden="1">
      <c r="A51" s="58"/>
      <c r="B51" s="12"/>
      <c r="C51" s="12"/>
      <c r="D51" s="74"/>
      <c r="E51" s="14"/>
      <c r="F51" s="14"/>
      <c r="G51" s="14"/>
      <c r="H51" s="14"/>
      <c r="I51" s="14"/>
      <c r="J51" s="14"/>
      <c r="K51" s="14"/>
      <c r="L51" s="12"/>
      <c r="M51" s="12" t="s">
        <v>26</v>
      </c>
      <c r="N51" s="12">
        <f t="shared" si="5"/>
        <v>0</v>
      </c>
      <c r="O51" s="14" t="s">
        <v>27</v>
      </c>
      <c r="P51" s="12">
        <f t="shared" si="6"/>
        <v>0</v>
      </c>
      <c r="Q51" s="20"/>
      <c r="S51"/>
      <c r="T51"/>
      <c r="V51"/>
      <c r="W51"/>
      <c r="X51"/>
    </row>
    <row r="52" spans="2:24" s="9" customFormat="1" ht="12.75">
      <c r="B52" s="12"/>
      <c r="C52" s="12"/>
      <c r="D52" s="74"/>
      <c r="E52" s="14"/>
      <c r="F52" s="14"/>
      <c r="G52" s="14"/>
      <c r="H52" s="14"/>
      <c r="I52" s="14"/>
      <c r="J52" s="14"/>
      <c r="K52" s="14"/>
      <c r="L52" s="12"/>
      <c r="M52" s="12" t="s">
        <v>26</v>
      </c>
      <c r="N52" s="12">
        <f t="shared" si="5"/>
        <v>0</v>
      </c>
      <c r="O52" s="14" t="s">
        <v>27</v>
      </c>
      <c r="P52" s="12">
        <f t="shared" si="6"/>
        <v>0</v>
      </c>
      <c r="Q52" s="20"/>
      <c r="S52"/>
      <c r="T52"/>
      <c r="V52"/>
      <c r="W52"/>
      <c r="X52"/>
    </row>
    <row r="53" spans="2:24" s="9" customFormat="1" ht="12.75">
      <c r="B53" s="12" t="s">
        <v>31</v>
      </c>
      <c r="C53" s="12"/>
      <c r="D53" s="74"/>
      <c r="E53" s="14">
        <v>35</v>
      </c>
      <c r="F53" s="14">
        <v>35</v>
      </c>
      <c r="G53" s="14">
        <v>35</v>
      </c>
      <c r="H53" s="14">
        <v>35</v>
      </c>
      <c r="I53" s="14">
        <v>35</v>
      </c>
      <c r="J53" s="14">
        <v>35</v>
      </c>
      <c r="K53" s="14">
        <v>35</v>
      </c>
      <c r="L53" s="12"/>
      <c r="M53" s="12" t="s">
        <v>26</v>
      </c>
      <c r="N53" s="12">
        <f t="shared" si="5"/>
        <v>245</v>
      </c>
      <c r="O53" s="14" t="s">
        <v>27</v>
      </c>
      <c r="P53" s="12">
        <f t="shared" si="6"/>
        <v>210</v>
      </c>
      <c r="Q53" s="20"/>
      <c r="S53"/>
      <c r="T53"/>
      <c r="V53"/>
      <c r="W53"/>
      <c r="X53"/>
    </row>
    <row r="55" ht="12.75">
      <c r="B55" t="s">
        <v>33</v>
      </c>
    </row>
    <row r="56" ht="12.75">
      <c r="B56" t="s">
        <v>107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31"/>
  <sheetViews>
    <sheetView zoomScalePageLayoutView="0" workbookViewId="0" topLeftCell="A1">
      <selection activeCell="M22" sqref="M22"/>
    </sheetView>
  </sheetViews>
  <sheetFormatPr defaultColWidth="9.140625" defaultRowHeight="12.75"/>
  <cols>
    <col min="2" max="2" width="21.57421875" style="0" customWidth="1"/>
    <col min="3" max="3" width="13.00390625" style="0" customWidth="1"/>
    <col min="4" max="4" width="3.8515625" style="0" customWidth="1"/>
    <col min="5" max="5" width="3.28125" style="0" customWidth="1"/>
    <col min="6" max="6" width="7.00390625" style="0" customWidth="1"/>
    <col min="7" max="7" width="4.00390625" style="0" customWidth="1"/>
    <col min="9" max="9" width="17.421875" style="0" customWidth="1"/>
    <col min="10" max="10" width="13.28125" style="0" customWidth="1"/>
    <col min="11" max="11" width="3.140625" style="0" customWidth="1"/>
    <col min="12" max="12" width="2.28125" style="0" customWidth="1"/>
    <col min="13" max="13" width="7.00390625" style="0" customWidth="1"/>
    <col min="14" max="14" width="5.7109375" style="0" customWidth="1"/>
    <col min="15" max="15" width="27.8515625" style="0" customWidth="1"/>
    <col min="16" max="16" width="18.28125" style="0" customWidth="1"/>
    <col min="17" max="17" width="3.57421875" style="0" customWidth="1"/>
    <col min="19" max="19" width="3.57421875" style="0" customWidth="1"/>
  </cols>
  <sheetData>
    <row r="1" ht="36.75" customHeight="1" thickBot="1"/>
    <row r="2" spans="1:20" ht="13.5" thickTop="1">
      <c r="A2" s="193" t="s">
        <v>137</v>
      </c>
      <c r="B2" s="194"/>
      <c r="C2" s="194"/>
      <c r="D2" s="195"/>
      <c r="F2" t="s">
        <v>136</v>
      </c>
      <c r="H2" s="193" t="s">
        <v>139</v>
      </c>
      <c r="I2" s="194"/>
      <c r="J2" s="194"/>
      <c r="K2" s="195"/>
      <c r="M2" t="s">
        <v>136</v>
      </c>
      <c r="O2" s="218"/>
      <c r="P2" s="194" t="s">
        <v>1</v>
      </c>
      <c r="Q2" s="194"/>
      <c r="R2" s="194"/>
      <c r="S2" s="194"/>
      <c r="T2" s="195"/>
    </row>
    <row r="3" spans="1:20" ht="12.75">
      <c r="A3" s="196"/>
      <c r="B3" s="9" t="s">
        <v>1</v>
      </c>
      <c r="C3" s="9" t="s">
        <v>135</v>
      </c>
      <c r="D3" s="197"/>
      <c r="H3" s="196"/>
      <c r="I3" s="9"/>
      <c r="J3" s="9" t="s">
        <v>135</v>
      </c>
      <c r="K3" s="197"/>
      <c r="O3" s="196" t="s">
        <v>141</v>
      </c>
      <c r="P3" s="9" t="s">
        <v>130</v>
      </c>
      <c r="Q3" s="9"/>
      <c r="R3" s="9">
        <v>191.36</v>
      </c>
      <c r="S3" s="9" t="s">
        <v>77</v>
      </c>
      <c r="T3" s="197"/>
    </row>
    <row r="4" spans="1:20" ht="12.75">
      <c r="A4" s="202">
        <v>1</v>
      </c>
      <c r="B4" s="71" t="str">
        <f>IF(F4=1,'BSC-stand'!B9,"")</f>
        <v>Folcke Olivier</v>
      </c>
      <c r="C4" s="203">
        <f>IF(F4=1,'BSC-stand'!K9,"")</f>
        <v>138.906</v>
      </c>
      <c r="D4" s="204" t="s">
        <v>77</v>
      </c>
      <c r="F4">
        <v>1</v>
      </c>
      <c r="H4" s="202">
        <v>1</v>
      </c>
      <c r="I4" s="71" t="str">
        <f>IF(M4=1,'BSC-stand'!B47,"")</f>
        <v>Dieter Bellaert</v>
      </c>
      <c r="J4" s="203">
        <f>IF(M4=1,'BSC-stand'!K47,"")</f>
        <v>38.8925</v>
      </c>
      <c r="K4" s="204" t="s">
        <v>77</v>
      </c>
      <c r="M4">
        <v>1</v>
      </c>
      <c r="O4" s="196"/>
      <c r="P4" s="9"/>
      <c r="Q4" s="9"/>
      <c r="R4" s="9"/>
      <c r="S4" s="9"/>
      <c r="T4" s="197"/>
    </row>
    <row r="5" spans="1:20" ht="12.75">
      <c r="A5" s="202">
        <v>2</v>
      </c>
      <c r="B5" s="71" t="str">
        <f>IF(F5=1,'BSC-stand'!B10,"")</f>
        <v>Erwin Martens</v>
      </c>
      <c r="C5" s="203">
        <f>IF(F5=1,'BSC-stand'!K10,"")</f>
        <v>135.08599999999998</v>
      </c>
      <c r="D5" s="204" t="s">
        <v>77</v>
      </c>
      <c r="F5">
        <v>1</v>
      </c>
      <c r="H5" s="202">
        <v>2</v>
      </c>
      <c r="I5" s="71">
        <f>IF(M5=1,'BSC-stand'!B48,"")</f>
        <v>0</v>
      </c>
      <c r="J5" s="203">
        <f>IF(M5=1,'BSC-stand'!K48,"")</f>
        <v>0</v>
      </c>
      <c r="K5" s="204" t="s">
        <v>77</v>
      </c>
      <c r="M5">
        <v>1</v>
      </c>
      <c r="O5" s="196" t="s">
        <v>142</v>
      </c>
      <c r="P5" s="9" t="s">
        <v>75</v>
      </c>
      <c r="Q5" s="9"/>
      <c r="R5" s="9">
        <v>234.77</v>
      </c>
      <c r="S5" s="9" t="s">
        <v>77</v>
      </c>
      <c r="T5" s="197"/>
    </row>
    <row r="6" spans="1:20" ht="12.75">
      <c r="A6" s="202">
        <v>3</v>
      </c>
      <c r="B6" s="71" t="str">
        <f>IF(F6=1,'BSC-stand'!B11,"")</f>
        <v>Kris Vancauwenberghe</v>
      </c>
      <c r="C6" s="203">
        <f>IF(F6=1,'BSC-stand'!K11,"")</f>
        <v>132.57</v>
      </c>
      <c r="D6" s="204" t="s">
        <v>77</v>
      </c>
      <c r="F6">
        <v>1</v>
      </c>
      <c r="H6" s="202">
        <v>3</v>
      </c>
      <c r="I6" s="71">
        <f>IF(M6=1,'BSC-stand'!B49,"")</f>
        <v>0</v>
      </c>
      <c r="J6" s="203">
        <f>IF(M6=1,'BSC-stand'!K49,"")</f>
        <v>0</v>
      </c>
      <c r="K6" s="204" t="s">
        <v>77</v>
      </c>
      <c r="M6">
        <v>1</v>
      </c>
      <c r="O6" s="196"/>
      <c r="P6" s="9"/>
      <c r="Q6" s="9"/>
      <c r="R6" s="9"/>
      <c r="S6" s="9"/>
      <c r="T6" s="197"/>
    </row>
    <row r="7" spans="1:20" ht="12.75">
      <c r="A7" s="196">
        <v>4</v>
      </c>
      <c r="B7" s="9" t="str">
        <f>IF(F7=1,'BSC-stand'!B12,"")</f>
        <v>Erik Opdebeeck</v>
      </c>
      <c r="C7" s="157">
        <f>IF(F7=1,'BSC-stand'!K12,"")</f>
        <v>131.71</v>
      </c>
      <c r="D7" s="197" t="s">
        <v>77</v>
      </c>
      <c r="F7">
        <v>1</v>
      </c>
      <c r="H7" s="196">
        <v>4</v>
      </c>
      <c r="I7" s="9" t="e">
        <f>IF(M6=1,'BSC-stand'!#REF!,"")</f>
        <v>#REF!</v>
      </c>
      <c r="J7" s="157" t="e">
        <f>IF(M6=1,'BSC-stand'!#REF!,"")</f>
        <v>#REF!</v>
      </c>
      <c r="K7" s="197" t="s">
        <v>77</v>
      </c>
      <c r="M7" s="217" t="s">
        <v>149</v>
      </c>
      <c r="O7" s="196" t="s">
        <v>143</v>
      </c>
      <c r="P7" s="9" t="s">
        <v>90</v>
      </c>
      <c r="Q7" s="9"/>
      <c r="R7" s="9"/>
      <c r="S7" s="9"/>
      <c r="T7" s="197"/>
    </row>
    <row r="8" spans="1:20" ht="13.5" thickBot="1">
      <c r="A8" s="196">
        <v>5</v>
      </c>
      <c r="B8" s="9" t="str">
        <f>IF(F8=1,'BSC-stand'!B13,"")</f>
        <v>Alain Campion</v>
      </c>
      <c r="C8" s="157">
        <f>IF(F8=1,'BSC-stand'!K13,"")</f>
        <v>131.594</v>
      </c>
      <c r="D8" s="197" t="s">
        <v>77</v>
      </c>
      <c r="F8">
        <v>1</v>
      </c>
      <c r="H8" s="198">
        <v>5</v>
      </c>
      <c r="I8" s="199" t="e">
        <f>IF(M6=1,'BSC-stand'!#REF!,"")</f>
        <v>#REF!</v>
      </c>
      <c r="J8" s="200" t="e">
        <f>IF(M6=1,'BSC-stand'!#REF!,"")</f>
        <v>#REF!</v>
      </c>
      <c r="K8" s="201" t="s">
        <v>77</v>
      </c>
      <c r="M8" s="217" t="s">
        <v>149</v>
      </c>
      <c r="O8" s="196"/>
      <c r="P8" s="9"/>
      <c r="Q8" s="9"/>
      <c r="R8" s="9"/>
      <c r="S8" s="9"/>
      <c r="T8" s="197"/>
    </row>
    <row r="9" spans="1:20" ht="13.5" thickTop="1">
      <c r="A9" s="196">
        <v>6</v>
      </c>
      <c r="B9" s="9" t="str">
        <f>IF(F9=1,'BSC-stand'!B14,"")</f>
        <v>Savat Franky</v>
      </c>
      <c r="C9" s="157">
        <f>IF(F9=1,'BSC-stand'!K14,"")</f>
        <v>129.43599999999998</v>
      </c>
      <c r="D9" s="197" t="s">
        <v>77</v>
      </c>
      <c r="F9">
        <v>1</v>
      </c>
      <c r="O9" s="196" t="s">
        <v>144</v>
      </c>
      <c r="P9" s="9" t="s">
        <v>84</v>
      </c>
      <c r="Q9" s="9"/>
      <c r="R9" s="9"/>
      <c r="S9" s="9"/>
      <c r="T9" s="197"/>
    </row>
    <row r="10" spans="1:20" ht="13.5" thickBot="1">
      <c r="A10" s="196">
        <v>7</v>
      </c>
      <c r="B10" s="9" t="str">
        <f>IF(F9=1,'BSC-stand'!B15,"")</f>
        <v>Goddaert Ludwig</v>
      </c>
      <c r="C10" s="157">
        <f>IF(F9=1,'BSC-stand'!K15,"")</f>
        <v>127.04400000000001</v>
      </c>
      <c r="D10" s="197" t="s">
        <v>77</v>
      </c>
      <c r="F10" s="217" t="s">
        <v>149</v>
      </c>
      <c r="O10" s="196"/>
      <c r="P10" s="9"/>
      <c r="Q10" s="9"/>
      <c r="R10" s="9"/>
      <c r="S10" s="9"/>
      <c r="T10" s="197"/>
    </row>
    <row r="11" spans="1:20" ht="14.25" thickBot="1" thickTop="1">
      <c r="A11" s="196">
        <v>8</v>
      </c>
      <c r="B11" s="9" t="str">
        <f>IF(F9=1,'BSC-stand'!B16,"")</f>
        <v>Ricardo Willeman</v>
      </c>
      <c r="C11" s="157">
        <f>IF(F9=1,'BSC-stand'!K16,"")</f>
        <v>122.18800000000002</v>
      </c>
      <c r="D11" s="197" t="s">
        <v>77</v>
      </c>
      <c r="F11" s="217" t="s">
        <v>149</v>
      </c>
      <c r="H11" s="193" t="s">
        <v>140</v>
      </c>
      <c r="I11" s="194"/>
      <c r="J11" s="194"/>
      <c r="K11" s="195"/>
      <c r="M11" t="s">
        <v>136</v>
      </c>
      <c r="O11" s="198" t="s">
        <v>145</v>
      </c>
      <c r="P11" s="199" t="s">
        <v>85</v>
      </c>
      <c r="Q11" s="199"/>
      <c r="R11" s="199"/>
      <c r="S11" s="199"/>
      <c r="T11" s="201"/>
    </row>
    <row r="12" spans="1:11" ht="13.5" thickTop="1">
      <c r="A12" s="196">
        <v>9</v>
      </c>
      <c r="B12" s="9" t="str">
        <f>IF(F9=1,'BSC-stand'!B17,"")</f>
        <v>Anthonissen Jan</v>
      </c>
      <c r="C12" s="157">
        <f>IF(F9=1,'BSC-stand'!K17,"")</f>
        <v>115.96799999999999</v>
      </c>
      <c r="D12" s="197" t="s">
        <v>77</v>
      </c>
      <c r="F12" s="217" t="s">
        <v>149</v>
      </c>
      <c r="H12" s="196"/>
      <c r="I12" s="9"/>
      <c r="J12" s="9" t="s">
        <v>135</v>
      </c>
      <c r="K12" s="197"/>
    </row>
    <row r="13" spans="1:13" ht="12.75">
      <c r="A13" s="196">
        <v>10</v>
      </c>
      <c r="B13" s="9" t="str">
        <f>IF(F9=1,'BSC-stand'!B18,"")</f>
        <v>Eric Verheyen</v>
      </c>
      <c r="C13" s="157">
        <f>IF(F9=1,'BSC-stand'!K18,"")</f>
        <v>86.316</v>
      </c>
      <c r="D13" s="197" t="s">
        <v>77</v>
      </c>
      <c r="F13" s="217" t="s">
        <v>149</v>
      </c>
      <c r="H13" s="202">
        <v>1</v>
      </c>
      <c r="I13" s="71" t="str">
        <f>IF(M13=1,'BSC-stand'!B53,"")</f>
        <v>Heins Rebecca</v>
      </c>
      <c r="J13" s="203">
        <f>IF(M13=1,'BSC-stand'!K53,"")</f>
        <v>56.474999999999994</v>
      </c>
      <c r="K13" s="204" t="s">
        <v>77</v>
      </c>
      <c r="M13">
        <v>1</v>
      </c>
    </row>
    <row r="14" spans="1:13" ht="12.75">
      <c r="A14" s="196">
        <v>11</v>
      </c>
      <c r="B14" s="9" t="str">
        <f>IF(F9=1,'BSC-stand'!B19,"")</f>
        <v>Van Bulck Steve</v>
      </c>
      <c r="C14" s="157">
        <f>IF(F9=1,'BSC-stand'!K19,"")</f>
        <v>77.48800000000001</v>
      </c>
      <c r="D14" s="197" t="s">
        <v>77</v>
      </c>
      <c r="F14" s="217" t="s">
        <v>149</v>
      </c>
      <c r="H14" s="202">
        <v>2</v>
      </c>
      <c r="I14" s="71" t="str">
        <f>IF(M14=1,'BSC-stand'!B54,"")</f>
        <v>Alysson Monbailly</v>
      </c>
      <c r="J14" s="203">
        <f>IF(M14=1,'BSC-stand'!K54,"")</f>
        <v>35.8325</v>
      </c>
      <c r="K14" s="204" t="s">
        <v>77</v>
      </c>
      <c r="M14">
        <v>1</v>
      </c>
    </row>
    <row r="15" spans="1:13" ht="12.75">
      <c r="A15" s="196">
        <v>12</v>
      </c>
      <c r="B15" s="9" t="str">
        <f>IF(F9=1,'BSC-stand'!B20,"")</f>
        <v>Steeve Cordemy</v>
      </c>
      <c r="C15" s="157">
        <f>IF(F9=1,'BSC-stand'!K20,"")</f>
        <v>43.182</v>
      </c>
      <c r="D15" s="197" t="s">
        <v>77</v>
      </c>
      <c r="F15" s="217" t="s">
        <v>149</v>
      </c>
      <c r="H15" s="202">
        <v>3</v>
      </c>
      <c r="I15" s="71" t="str">
        <f>IF(M15=1,'BSC-stand'!B55,"")</f>
        <v>Cauchie Martine</v>
      </c>
      <c r="J15" s="203">
        <f>IF(M15=1,'BSC-stand'!K55,"")</f>
        <v>24.095</v>
      </c>
      <c r="K15" s="204" t="s">
        <v>77</v>
      </c>
      <c r="M15">
        <v>1</v>
      </c>
    </row>
    <row r="16" spans="1:13" ht="13.5" thickBot="1">
      <c r="A16" s="196">
        <v>13</v>
      </c>
      <c r="B16" s="9" t="str">
        <f>IF(F9=1,'BSC-stand'!B21,"")</f>
        <v>Gerry Baert </v>
      </c>
      <c r="C16" s="157">
        <f>IF(F9=1,'BSC-stand'!K21,"")</f>
        <v>39.876</v>
      </c>
      <c r="D16" s="197" t="s">
        <v>77</v>
      </c>
      <c r="F16" s="217" t="s">
        <v>149</v>
      </c>
      <c r="H16" s="198">
        <v>4</v>
      </c>
      <c r="I16" s="199" t="str">
        <f>IF(M16=1,'BSC-stand'!B56,"")</f>
        <v>Vicky Danckaert</v>
      </c>
      <c r="J16" s="200">
        <f>IF(M16=1,'BSC-stand'!K56,"")</f>
        <v>0</v>
      </c>
      <c r="K16" s="201" t="s">
        <v>77</v>
      </c>
      <c r="M16">
        <v>1</v>
      </c>
    </row>
    <row r="17" spans="1:6" ht="13.5" thickTop="1">
      <c r="A17" s="196">
        <v>14</v>
      </c>
      <c r="B17" s="9" t="str">
        <f>IF(F9=1,'BSC-stand'!B22,"")</f>
        <v>Raphael Defernez</v>
      </c>
      <c r="C17" s="157">
        <f>IF(F9=1,'BSC-stand'!K22,"")</f>
      </c>
      <c r="D17" s="197" t="s">
        <v>77</v>
      </c>
      <c r="F17" s="217" t="s">
        <v>149</v>
      </c>
    </row>
    <row r="18" spans="1:6" ht="13.5" thickBot="1">
      <c r="A18" s="198">
        <v>15</v>
      </c>
      <c r="B18" s="199" t="str">
        <f>IF(F9=1,'BSC-stand'!B23,"")</f>
        <v>De Clercq Peter</v>
      </c>
      <c r="C18" s="200">
        <f>IF(F9=1,'BSC-stand'!K23,"")</f>
      </c>
      <c r="D18" s="201"/>
      <c r="F18" s="217" t="s">
        <v>149</v>
      </c>
    </row>
    <row r="19" spans="8:13" ht="13.5" thickTop="1">
      <c r="H19" s="193" t="s">
        <v>146</v>
      </c>
      <c r="I19" s="194"/>
      <c r="J19" s="194"/>
      <c r="K19" s="195"/>
      <c r="M19" t="s">
        <v>136</v>
      </c>
    </row>
    <row r="20" spans="8:11" ht="13.5" thickBot="1">
      <c r="H20" s="196"/>
      <c r="I20" s="9"/>
      <c r="J20" s="9"/>
      <c r="K20" s="197"/>
    </row>
    <row r="21" spans="1:13" ht="13.5" thickTop="1">
      <c r="A21" s="193" t="s">
        <v>138</v>
      </c>
      <c r="B21" s="194"/>
      <c r="C21" s="194"/>
      <c r="D21" s="195"/>
      <c r="F21" t="s">
        <v>136</v>
      </c>
      <c r="H21" s="196">
        <v>1</v>
      </c>
      <c r="I21" s="71" t="str">
        <f>IF(M21=1,'Zilveren Haak'!B5,"")</f>
        <v>Olivier Folcke</v>
      </c>
      <c r="J21" s="203">
        <f>IF(M21=1,'Zilveren Haak'!M5,"")</f>
        <v>677.23</v>
      </c>
      <c r="K21" s="204" t="s">
        <v>77</v>
      </c>
      <c r="M21">
        <v>1</v>
      </c>
    </row>
    <row r="22" spans="1:13" ht="12.75">
      <c r="A22" s="196"/>
      <c r="B22" s="9"/>
      <c r="C22" s="9" t="s">
        <v>135</v>
      </c>
      <c r="D22" s="197"/>
      <c r="H22" s="196">
        <v>2</v>
      </c>
      <c r="I22" s="89" t="str">
        <f>IF(M21=1,'Zilveren Haak'!B6,"")</f>
        <v>Erwin Martens</v>
      </c>
      <c r="J22" s="192">
        <f>IF(M21=1,'Zilveren Haak'!M6,"")</f>
        <v>673.66</v>
      </c>
      <c r="K22" s="205" t="s">
        <v>77</v>
      </c>
      <c r="M22" s="217" t="s">
        <v>149</v>
      </c>
    </row>
    <row r="23" spans="1:13" ht="13.5" thickBot="1">
      <c r="A23" s="202">
        <v>1</v>
      </c>
      <c r="B23" s="71" t="str">
        <f>IF(F23=1,'BSC-stand'!B33,"")</f>
        <v>Stefaan Dellaert</v>
      </c>
      <c r="C23" s="203">
        <f>IF(F23=1,'BSC-stand'!K33,"")</f>
        <v>115.86599999999999</v>
      </c>
      <c r="D23" s="204" t="s">
        <v>77</v>
      </c>
      <c r="F23">
        <v>1</v>
      </c>
      <c r="H23" s="198">
        <v>3</v>
      </c>
      <c r="I23" s="206" t="str">
        <f>IF(M21=1,'Zilveren Haak'!B7,"")</f>
        <v>Alain Campion</v>
      </c>
      <c r="J23" s="207">
        <f>IF(M21=1,'Zilveren Haak'!M7,"")</f>
        <v>655.18</v>
      </c>
      <c r="K23" s="208" t="s">
        <v>77</v>
      </c>
      <c r="M23" s="217" t="s">
        <v>149</v>
      </c>
    </row>
    <row r="24" spans="1:6" ht="13.5" thickTop="1">
      <c r="A24" s="202">
        <v>2</v>
      </c>
      <c r="B24" s="71" t="str">
        <f>IF(F24=1,'BSC-stand'!B34,"")</f>
        <v>De Cock Walter</v>
      </c>
      <c r="C24" s="203">
        <f>IF(F24=1,'BSC-stand'!K34,"")</f>
        <v>110</v>
      </c>
      <c r="D24" s="204" t="s">
        <v>77</v>
      </c>
      <c r="F24">
        <v>1</v>
      </c>
    </row>
    <row r="25" spans="1:6" ht="12.75">
      <c r="A25" s="202">
        <v>3</v>
      </c>
      <c r="B25" s="71" t="str">
        <f>IF(F25=1,'BSC-stand'!B35,"")</f>
        <v>Sven poelmans</v>
      </c>
      <c r="C25" s="203">
        <f>IF(F25=1,'BSC-stand'!K35,"")</f>
        <v>95.696</v>
      </c>
      <c r="D25" s="204" t="s">
        <v>77</v>
      </c>
      <c r="F25">
        <v>1</v>
      </c>
    </row>
    <row r="26" spans="1:6" ht="12.75">
      <c r="A26" s="196">
        <v>4</v>
      </c>
      <c r="B26" s="9" t="str">
        <f>IF(F26=1,'BSC-stand'!B36,"")</f>
        <v>Peeters Erik</v>
      </c>
      <c r="C26" s="157">
        <f>IF(F26=1,'BSC-stand'!K36,"")</f>
        <v>89.30999999999999</v>
      </c>
      <c r="D26" s="197" t="s">
        <v>77</v>
      </c>
      <c r="F26">
        <v>1</v>
      </c>
    </row>
    <row r="27" spans="1:6" ht="12.75">
      <c r="A27" s="196">
        <v>5</v>
      </c>
      <c r="B27" s="9" t="str">
        <f>IF(F27=1,'BSC-stand'!B37,"")</f>
        <v>Verbruggen Bernard</v>
      </c>
      <c r="C27" s="157">
        <f>IF(F27=1,'BSC-stand'!K37,"")</f>
        <v>57.976</v>
      </c>
      <c r="D27" s="197" t="s">
        <v>77</v>
      </c>
      <c r="F27">
        <v>1</v>
      </c>
    </row>
    <row r="28" spans="1:6" ht="12.75">
      <c r="A28" s="196">
        <v>6</v>
      </c>
      <c r="B28" s="9" t="str">
        <f>IF(F27=1,'BSC-stand'!B38,"")</f>
        <v>Tim De Cock</v>
      </c>
      <c r="C28" s="157">
        <f>IF(F27=1,'BSC-stand'!K38,"")</f>
        <v>63.852</v>
      </c>
      <c r="D28" s="197" t="s">
        <v>77</v>
      </c>
      <c r="F28" s="217" t="s">
        <v>149</v>
      </c>
    </row>
    <row r="29" spans="1:6" ht="12.75">
      <c r="A29" s="196">
        <v>7</v>
      </c>
      <c r="B29" s="9" t="str">
        <f>IF(F27=1,'BSC-stand'!B39,"")</f>
        <v>Bert Timmerman</v>
      </c>
      <c r="C29" s="157">
        <f>IF(F27=1,'BSC-stand'!K39,"")</f>
      </c>
      <c r="D29" s="197" t="s">
        <v>77</v>
      </c>
      <c r="F29" s="217" t="s">
        <v>149</v>
      </c>
    </row>
    <row r="30" spans="1:6" ht="12.75">
      <c r="A30" s="196">
        <v>8</v>
      </c>
      <c r="B30" s="9" t="str">
        <f>IF(F27=1,'BSC-stand'!B40,"")</f>
        <v>Bogaert Gino </v>
      </c>
      <c r="C30" s="157">
        <f>IF(F27=1,'BSC-stand'!K40,"")</f>
      </c>
      <c r="D30" s="197" t="s">
        <v>77</v>
      </c>
      <c r="F30" s="217" t="s">
        <v>149</v>
      </c>
    </row>
    <row r="31" spans="1:6" ht="13.5" thickBot="1">
      <c r="A31" s="198">
        <v>9</v>
      </c>
      <c r="B31" s="199" t="str">
        <f>IF(F27=1,'BSC-stand'!B43,"")</f>
        <v>Rob Rosman</v>
      </c>
      <c r="C31" s="200">
        <f>IF(F27=1,'BSC-stand'!K43,"")</f>
      </c>
      <c r="D31" s="201" t="s">
        <v>77</v>
      </c>
      <c r="F31" s="217" t="s">
        <v>149</v>
      </c>
    </row>
    <row r="32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1.8515625" style="0" customWidth="1"/>
    <col min="4" max="4" width="5.140625" style="10" customWidth="1"/>
    <col min="5" max="5" width="9.140625" style="13" customWidth="1"/>
    <col min="6" max="6" width="5.140625" style="10" customWidth="1"/>
    <col min="7" max="7" width="8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5:25" ht="12.75">
      <c r="E1" s="10"/>
      <c r="G1" s="10"/>
      <c r="I1" s="10"/>
      <c r="K1" s="10"/>
      <c r="M1" s="10"/>
      <c r="O1" s="10"/>
      <c r="Q1" s="10"/>
      <c r="S1" s="10"/>
      <c r="U1" s="10"/>
      <c r="W1" s="10"/>
      <c r="X1" s="11"/>
      <c r="Y1" s="10"/>
    </row>
    <row r="2" spans="5:25" ht="20.25">
      <c r="E2" s="44"/>
      <c r="G2" s="10"/>
      <c r="I2" s="10"/>
      <c r="K2" s="10"/>
      <c r="M2" s="10"/>
      <c r="O2" s="10"/>
      <c r="Q2" s="10"/>
      <c r="S2" s="10"/>
      <c r="U2" s="10"/>
      <c r="W2" s="10"/>
      <c r="X2" s="11"/>
      <c r="Y2" s="10"/>
    </row>
    <row r="3" spans="5:25" ht="27">
      <c r="E3" s="23" t="s">
        <v>32</v>
      </c>
      <c r="G3" s="10"/>
      <c r="I3" s="10"/>
      <c r="K3" s="10"/>
      <c r="M3" s="10"/>
      <c r="O3" s="10"/>
      <c r="Q3" s="10"/>
      <c r="S3" s="10"/>
      <c r="U3" s="10"/>
      <c r="W3" s="10"/>
      <c r="X3" s="11"/>
      <c r="Y3" s="10"/>
    </row>
    <row r="4" spans="5:25" ht="12.75">
      <c r="E4" s="10"/>
      <c r="G4" s="10"/>
      <c r="I4" s="10"/>
      <c r="K4" s="10"/>
      <c r="M4" s="10"/>
      <c r="O4" s="10"/>
      <c r="Q4" s="10"/>
      <c r="S4" s="10"/>
      <c r="U4" s="10"/>
      <c r="W4" s="10"/>
      <c r="X4" s="11"/>
      <c r="Y4" s="10"/>
    </row>
    <row r="5" spans="5:25" ht="12.75">
      <c r="E5" s="63"/>
      <c r="F5" s="24"/>
      <c r="G5" s="75" t="s">
        <v>123</v>
      </c>
      <c r="I5" s="10"/>
      <c r="K5" s="10"/>
      <c r="M5" s="10"/>
      <c r="O5" s="10"/>
      <c r="Q5" s="10"/>
      <c r="S5" s="10"/>
      <c r="U5" s="10"/>
      <c r="W5" s="10"/>
      <c r="X5" s="11"/>
      <c r="Y5" s="10"/>
    </row>
    <row r="6" spans="5:25" ht="12.75">
      <c r="E6" s="10"/>
      <c r="F6" s="24"/>
      <c r="G6" s="10"/>
      <c r="I6" s="10"/>
      <c r="K6" s="10"/>
      <c r="M6" s="10"/>
      <c r="O6" s="10"/>
      <c r="Q6" s="10"/>
      <c r="S6" s="10"/>
      <c r="U6" s="10"/>
      <c r="W6" s="10"/>
      <c r="X6" s="11"/>
      <c r="Y6" s="10"/>
    </row>
    <row r="7" spans="5:25" ht="13.5" thickBot="1">
      <c r="E7" s="10"/>
      <c r="F7" s="24"/>
      <c r="G7" s="10"/>
      <c r="I7" s="10"/>
      <c r="K7" s="10"/>
      <c r="M7" s="10"/>
      <c r="O7" s="10"/>
      <c r="Q7" s="10"/>
      <c r="S7" s="10"/>
      <c r="U7" s="10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61" t="s">
        <v>35</v>
      </c>
    </row>
    <row r="9" spans="2:25" ht="15.75" customHeight="1" thickBot="1">
      <c r="B9" s="30" t="s">
        <v>21</v>
      </c>
      <c r="C9" s="31" t="s">
        <v>29</v>
      </c>
      <c r="D9" s="32" t="s">
        <v>22</v>
      </c>
      <c r="E9" s="33" t="s">
        <v>23</v>
      </c>
      <c r="F9" s="32" t="s">
        <v>22</v>
      </c>
      <c r="G9" s="33" t="s">
        <v>23</v>
      </c>
      <c r="H9" s="32" t="s">
        <v>22</v>
      </c>
      <c r="I9" s="33" t="s">
        <v>23</v>
      </c>
      <c r="J9" s="32" t="s">
        <v>22</v>
      </c>
      <c r="K9" s="33" t="s">
        <v>23</v>
      </c>
      <c r="L9" s="32" t="s">
        <v>22</v>
      </c>
      <c r="M9" s="33" t="s">
        <v>23</v>
      </c>
      <c r="N9" s="32" t="s">
        <v>22</v>
      </c>
      <c r="O9" s="33" t="s">
        <v>23</v>
      </c>
      <c r="P9" s="32" t="s">
        <v>22</v>
      </c>
      <c r="Q9" s="33" t="s">
        <v>23</v>
      </c>
      <c r="R9" s="32" t="s">
        <v>22</v>
      </c>
      <c r="S9" s="33" t="s">
        <v>23</v>
      </c>
      <c r="T9" s="32" t="s">
        <v>22</v>
      </c>
      <c r="U9" s="33" t="s">
        <v>23</v>
      </c>
      <c r="V9" s="32" t="s">
        <v>22</v>
      </c>
      <c r="W9" s="33" t="s">
        <v>23</v>
      </c>
      <c r="X9" s="32"/>
      <c r="Y9" s="33" t="s">
        <v>34</v>
      </c>
    </row>
    <row r="10" spans="2:25" ht="7.5" customHeight="1" thickTop="1">
      <c r="B10" s="55"/>
      <c r="C10" s="60"/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56"/>
      <c r="U10" s="57"/>
      <c r="V10" s="56"/>
      <c r="W10" s="57"/>
      <c r="X10" s="56"/>
      <c r="Y10" s="57"/>
    </row>
    <row r="11" spans="2:25" ht="12.75">
      <c r="B11" s="70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38">
        <f>MAX(E11,G11,I11,K11,M11,O11,Q11,W11,S11,U11)</f>
        <v>0</v>
      </c>
    </row>
    <row r="12" spans="2:25" ht="12.75" hidden="1">
      <c r="B12" s="70">
        <v>7</v>
      </c>
      <c r="C12" s="6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8">
        <f>MAX(E12,G12,I12,K12,M12,O12,Q12,W12,S12,U12)</f>
        <v>0</v>
      </c>
    </row>
    <row r="13" spans="2:25" ht="12.75" hidden="1">
      <c r="B13" s="70">
        <v>20</v>
      </c>
      <c r="C13" s="6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8">
        <f>MAX(E13,G13,I13,K13,M13,O13,Q13,W13,S13)</f>
        <v>0</v>
      </c>
    </row>
    <row r="14" spans="2:25" ht="12.75">
      <c r="B14" s="70" t="s">
        <v>61</v>
      </c>
      <c r="C14" s="8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8">
        <f aca="true" t="shared" si="0" ref="Y14:Y27">MAX(E14,G14,I14,K14,M14,O14,Q14,W14,S14,U14)</f>
        <v>0</v>
      </c>
    </row>
    <row r="15" spans="2:25" ht="12.75">
      <c r="B15" s="70">
        <v>1</v>
      </c>
      <c r="C15" s="6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8">
        <f t="shared" si="0"/>
        <v>0</v>
      </c>
    </row>
    <row r="16" spans="2:25" ht="12.75">
      <c r="B16" s="70">
        <v>2</v>
      </c>
      <c r="C16" s="6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9"/>
      <c r="Y16" s="38">
        <f t="shared" si="0"/>
        <v>0</v>
      </c>
    </row>
    <row r="17" spans="2:25" ht="12.75">
      <c r="B17" s="70">
        <v>3</v>
      </c>
      <c r="C17" s="6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8">
        <f t="shared" si="0"/>
        <v>0</v>
      </c>
    </row>
    <row r="18" spans="2:25" ht="12.75">
      <c r="B18" s="70">
        <v>4</v>
      </c>
      <c r="C18" s="6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9"/>
      <c r="Y18" s="38">
        <f t="shared" si="0"/>
        <v>0</v>
      </c>
    </row>
    <row r="19" spans="2:25" ht="12.75">
      <c r="B19" s="70">
        <v>5</v>
      </c>
      <c r="C19" s="6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8">
        <f t="shared" si="0"/>
        <v>0</v>
      </c>
    </row>
    <row r="20" spans="2:25" ht="12.75">
      <c r="B20" s="70">
        <v>6</v>
      </c>
      <c r="C20" s="6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9"/>
      <c r="Y20" s="38">
        <f t="shared" si="0"/>
        <v>0</v>
      </c>
    </row>
    <row r="21" spans="2:25" ht="12.75">
      <c r="B21" s="70">
        <v>8</v>
      </c>
      <c r="C21" s="6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9"/>
      <c r="Y21" s="38">
        <f t="shared" si="0"/>
        <v>0</v>
      </c>
    </row>
    <row r="22" spans="2:25" ht="12.75">
      <c r="B22" s="70">
        <v>9</v>
      </c>
      <c r="C22" s="6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8">
        <f t="shared" si="0"/>
        <v>0</v>
      </c>
    </row>
    <row r="23" spans="2:25" ht="12.75">
      <c r="B23" s="70">
        <v>10</v>
      </c>
      <c r="C23" s="6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9"/>
      <c r="Y23" s="38">
        <f t="shared" si="0"/>
        <v>0</v>
      </c>
    </row>
    <row r="24" spans="2:25" ht="12.75">
      <c r="B24" s="70">
        <v>11</v>
      </c>
      <c r="C24" s="6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8">
        <f t="shared" si="0"/>
        <v>0</v>
      </c>
    </row>
    <row r="25" spans="2:25" ht="12.75">
      <c r="B25" s="70">
        <v>12</v>
      </c>
      <c r="C25" s="6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8">
        <f t="shared" si="0"/>
        <v>0</v>
      </c>
    </row>
    <row r="26" spans="2:25" ht="12.75">
      <c r="B26" s="70">
        <v>13</v>
      </c>
      <c r="C26" s="69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9"/>
      <c r="Y26" s="38">
        <f t="shared" si="0"/>
        <v>0</v>
      </c>
    </row>
    <row r="27" spans="2:25" ht="12.75">
      <c r="B27" s="70">
        <v>14</v>
      </c>
      <c r="C27" s="6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8">
        <f t="shared" si="0"/>
        <v>0</v>
      </c>
    </row>
    <row r="28" spans="2:25" ht="12.75">
      <c r="B28" s="7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66"/>
    </row>
    <row r="29" spans="2:25" ht="12.75">
      <c r="B29" s="70" t="s">
        <v>100</v>
      </c>
      <c r="C29" s="8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8">
        <f>MAX(E29,G29,I29,K29,M29,O29,Q29,W29,S29,U29)</f>
        <v>0</v>
      </c>
    </row>
    <row r="30" spans="2:25" ht="12.75">
      <c r="B30" s="70" t="s">
        <v>103</v>
      </c>
      <c r="C30" s="8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8">
        <f>MAX(E30,G30,I30,K30,M30,O30,Q30,W30,S30,U30)</f>
        <v>0</v>
      </c>
    </row>
    <row r="31" spans="2:25" ht="12.75">
      <c r="B31" s="70">
        <v>15</v>
      </c>
      <c r="C31" s="6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8">
        <f>MAX(E31,G31,I31,K31,M31,O31,Q31,W31,S31)</f>
        <v>0</v>
      </c>
    </row>
    <row r="32" spans="2:25" ht="12.75">
      <c r="B32" s="70">
        <v>16</v>
      </c>
      <c r="C32" s="6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8">
        <f>MAX(E32,G32,I32,K32,M32,O32,Q32,W32,S32)</f>
        <v>0</v>
      </c>
    </row>
    <row r="33" spans="2:25" ht="12.75">
      <c r="B33" s="70">
        <v>17</v>
      </c>
      <c r="C33" s="8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9"/>
      <c r="Y33" s="38">
        <f>MAX(E33,G33,I33,K33,M33,O33,Q33,W33,S33)</f>
        <v>0</v>
      </c>
    </row>
    <row r="34" spans="2:25" ht="12.75" hidden="1">
      <c r="B34" s="70">
        <v>12</v>
      </c>
      <c r="C34" s="6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8">
        <f>MAX(E34,G34,I34,K34,M34,O34,Q34,W34,S34,U34)</f>
        <v>0</v>
      </c>
    </row>
    <row r="35" spans="2:25" ht="12.75" hidden="1">
      <c r="B35" s="70">
        <v>13</v>
      </c>
      <c r="C35" s="6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9"/>
      <c r="Y35" s="38">
        <f>MAX(E35,G35,I35,K35,M35,O35,Q35,W35,S35,U35)</f>
        <v>0</v>
      </c>
    </row>
    <row r="36" spans="2:25" ht="12.75" hidden="1">
      <c r="B36" s="70">
        <v>14</v>
      </c>
      <c r="C36" s="69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8">
        <f>MAX(E36,G36,I36,K36,M36,O36,Q36,W36,S36,U36)</f>
        <v>0</v>
      </c>
    </row>
    <row r="37" spans="2:25" ht="12" customHeight="1">
      <c r="B37" s="70">
        <v>18</v>
      </c>
      <c r="C37" s="8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8">
        <f aca="true" t="shared" si="1" ref="Y37:Y48">MAX(E37,G37,I37,K37,M37,O37,Q37,W37,S37)</f>
        <v>0</v>
      </c>
    </row>
    <row r="38" spans="2:25" ht="7.5" customHeight="1" hidden="1">
      <c r="B38" s="70" t="s">
        <v>43</v>
      </c>
      <c r="C38" s="6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38">
        <f t="shared" si="1"/>
        <v>0</v>
      </c>
    </row>
    <row r="39" spans="2:25" ht="12.75">
      <c r="B39" s="70">
        <v>19</v>
      </c>
      <c r="C39" s="6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8">
        <f t="shared" si="1"/>
        <v>0</v>
      </c>
    </row>
    <row r="40" spans="2:25" ht="12.75">
      <c r="B40" s="70">
        <v>21</v>
      </c>
      <c r="C40" s="6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9"/>
      <c r="Y40" s="38">
        <f t="shared" si="1"/>
        <v>0</v>
      </c>
    </row>
    <row r="41" spans="2:25" ht="12.75">
      <c r="B41" s="70">
        <v>22</v>
      </c>
      <c r="C41" s="6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8">
        <f t="shared" si="1"/>
        <v>0</v>
      </c>
    </row>
    <row r="42" spans="2:25" ht="12.75">
      <c r="B42" s="70">
        <v>23</v>
      </c>
      <c r="C42" s="8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9"/>
      <c r="Y42" s="38">
        <f t="shared" si="1"/>
        <v>0</v>
      </c>
    </row>
    <row r="43" spans="2:25" ht="12.75">
      <c r="B43" s="70">
        <v>24</v>
      </c>
      <c r="C43" s="6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6"/>
      <c r="Y43" s="38">
        <f t="shared" si="1"/>
        <v>0</v>
      </c>
    </row>
    <row r="44" spans="2:25" ht="12.75">
      <c r="B44" s="70">
        <v>25</v>
      </c>
      <c r="C44" s="6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9"/>
      <c r="Y44" s="38">
        <f t="shared" si="1"/>
        <v>0</v>
      </c>
    </row>
    <row r="45" spans="2:25" ht="12.75">
      <c r="B45" s="70">
        <v>26</v>
      </c>
      <c r="C45" s="6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6"/>
      <c r="Y45" s="38">
        <f t="shared" si="1"/>
        <v>0</v>
      </c>
    </row>
    <row r="46" spans="2:25" ht="12.75">
      <c r="B46" s="70">
        <v>27</v>
      </c>
      <c r="C46" s="6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6"/>
      <c r="Y46" s="38">
        <f t="shared" si="1"/>
        <v>0</v>
      </c>
    </row>
    <row r="47" spans="2:25" ht="12.75">
      <c r="B47" s="70">
        <v>28</v>
      </c>
      <c r="C47" s="6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9"/>
      <c r="Y47" s="38">
        <f t="shared" si="1"/>
        <v>0</v>
      </c>
    </row>
    <row r="48" spans="2:25" ht="12.75">
      <c r="B48" s="70">
        <v>29</v>
      </c>
      <c r="C48" s="6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8">
        <f t="shared" si="1"/>
        <v>0</v>
      </c>
    </row>
    <row r="49" spans="2:25" ht="12.75">
      <c r="B49" s="70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5"/>
      <c r="Y49" s="66"/>
    </row>
    <row r="50" spans="2:25" ht="12.75" hidden="1">
      <c r="B50" s="70">
        <v>27</v>
      </c>
      <c r="C50" s="7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6"/>
      <c r="Y50" s="38">
        <f>MAX(E50,G50,I50,K50,M50,O50,Q50,W50,S50)</f>
        <v>0</v>
      </c>
    </row>
    <row r="51" spans="2:25" ht="12.75" hidden="1">
      <c r="B51" s="70">
        <v>28</v>
      </c>
      <c r="C51" s="67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6"/>
      <c r="Y51" s="38">
        <f>MAX(E51,G51,I51,K51,M51,O51,Q51,W51,S51)</f>
        <v>0</v>
      </c>
    </row>
    <row r="52" spans="2:25" ht="12.75" hidden="1">
      <c r="B52" s="70">
        <v>29</v>
      </c>
      <c r="C52" s="7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6"/>
      <c r="Y52" s="38">
        <f>MAX(E52,G52,I52,K52,M52,O52,Q52,W52,S52)</f>
        <v>0</v>
      </c>
    </row>
    <row r="53" spans="2:25" ht="8.25" customHeight="1" thickBot="1">
      <c r="B53" s="40"/>
      <c r="C53" s="41"/>
      <c r="D53" s="42"/>
      <c r="E53" s="43"/>
      <c r="F53" s="42"/>
      <c r="G53" s="43"/>
      <c r="H53" s="42"/>
      <c r="I53" s="43"/>
      <c r="J53" s="42"/>
      <c r="K53" s="43"/>
      <c r="L53" s="42"/>
      <c r="M53" s="43"/>
      <c r="N53" s="42"/>
      <c r="O53" s="43"/>
      <c r="P53" s="42"/>
      <c r="Q53" s="43"/>
      <c r="R53" s="42"/>
      <c r="S53" s="43"/>
      <c r="T53" s="42"/>
      <c r="U53" s="43"/>
      <c r="V53" s="42"/>
      <c r="W53" s="43"/>
      <c r="X53" s="42"/>
      <c r="Y53" s="43"/>
    </row>
    <row r="54" ht="13.5" thickTop="1"/>
    <row r="55" spans="3:4" ht="12.75">
      <c r="C55" s="49" t="s">
        <v>79</v>
      </c>
      <c r="D55" s="2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2"/>
  <sheetViews>
    <sheetView zoomScale="94" zoomScaleNormal="94" zoomScalePageLayoutView="0" workbookViewId="0" topLeftCell="A3">
      <selection activeCell="S25" sqref="S25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0.57421875" style="0" customWidth="1"/>
    <col min="4" max="4" width="5.140625" style="10" customWidth="1"/>
    <col min="5" max="5" width="9.140625" style="13" customWidth="1"/>
    <col min="6" max="6" width="5.140625" style="10" customWidth="1"/>
    <col min="7" max="7" width="8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5:25" ht="12.75">
      <c r="E1" s="10"/>
      <c r="G1" s="10"/>
      <c r="I1" s="10"/>
      <c r="K1" s="10"/>
      <c r="M1" s="10"/>
      <c r="O1" s="10"/>
      <c r="Q1" s="10"/>
      <c r="S1" s="10"/>
      <c r="U1" s="10"/>
      <c r="W1" s="10"/>
      <c r="X1" s="11"/>
      <c r="Y1" s="10"/>
    </row>
    <row r="2" spans="5:25" ht="20.25">
      <c r="E2" s="44"/>
      <c r="G2" s="10"/>
      <c r="I2" s="10"/>
      <c r="K2" s="10"/>
      <c r="M2" s="10"/>
      <c r="O2" s="10"/>
      <c r="Q2" s="10"/>
      <c r="S2" s="10"/>
      <c r="U2" s="10"/>
      <c r="W2" s="10"/>
      <c r="X2" s="11"/>
      <c r="Y2" s="10"/>
    </row>
    <row r="3" spans="5:25" ht="27">
      <c r="E3" s="23" t="s">
        <v>121</v>
      </c>
      <c r="G3" s="10"/>
      <c r="I3" s="10"/>
      <c r="K3" s="10"/>
      <c r="M3" s="10"/>
      <c r="O3" s="10"/>
      <c r="Q3" s="10"/>
      <c r="S3" s="10"/>
      <c r="U3" s="10"/>
      <c r="W3" s="10"/>
      <c r="X3" s="11"/>
      <c r="Y3" s="10"/>
    </row>
    <row r="4" spans="5:25" ht="12.75">
      <c r="E4" s="10"/>
      <c r="G4" s="10"/>
      <c r="I4" s="10"/>
      <c r="K4" s="10"/>
      <c r="M4" s="10"/>
      <c r="O4" s="10"/>
      <c r="Q4" s="10"/>
      <c r="S4" s="10"/>
      <c r="U4" s="10"/>
      <c r="W4" s="10"/>
      <c r="X4" s="11"/>
      <c r="Y4" s="10"/>
    </row>
    <row r="5" spans="5:25" ht="12.75">
      <c r="E5" s="63"/>
      <c r="F5" s="24"/>
      <c r="G5" s="75" t="s">
        <v>157</v>
      </c>
      <c r="I5" s="10"/>
      <c r="K5" s="10"/>
      <c r="M5" s="10"/>
      <c r="O5" s="10"/>
      <c r="Q5" s="10"/>
      <c r="S5" s="10"/>
      <c r="U5" s="10"/>
      <c r="W5" s="10"/>
      <c r="X5" s="11"/>
      <c r="Y5" s="10"/>
    </row>
    <row r="6" spans="5:25" ht="12.75">
      <c r="E6" s="10"/>
      <c r="F6" s="24"/>
      <c r="G6" s="10"/>
      <c r="I6" s="10"/>
      <c r="K6" s="10"/>
      <c r="M6" s="10"/>
      <c r="O6" s="10"/>
      <c r="Q6" s="10"/>
      <c r="S6" s="10"/>
      <c r="U6" s="10"/>
      <c r="W6" s="10"/>
      <c r="X6" s="11"/>
      <c r="Y6" s="10"/>
    </row>
    <row r="7" spans="5:25" ht="13.5" thickBot="1">
      <c r="E7" s="10"/>
      <c r="F7" s="24"/>
      <c r="G7" s="10"/>
      <c r="I7" s="10"/>
      <c r="K7" s="10"/>
      <c r="M7" s="10"/>
      <c r="O7" s="10"/>
      <c r="Q7" s="10"/>
      <c r="S7" s="10"/>
      <c r="U7" s="10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61" t="s">
        <v>35</v>
      </c>
    </row>
    <row r="9" spans="2:25" ht="15.75" customHeight="1" thickBot="1">
      <c r="B9" s="30" t="s">
        <v>21</v>
      </c>
      <c r="C9" s="31" t="s">
        <v>29</v>
      </c>
      <c r="D9" s="32" t="s">
        <v>22</v>
      </c>
      <c r="E9" s="33" t="s">
        <v>23</v>
      </c>
      <c r="F9" s="32" t="s">
        <v>22</v>
      </c>
      <c r="G9" s="33" t="s">
        <v>23</v>
      </c>
      <c r="H9" s="32" t="s">
        <v>22</v>
      </c>
      <c r="I9" s="33" t="s">
        <v>23</v>
      </c>
      <c r="J9" s="32" t="s">
        <v>22</v>
      </c>
      <c r="K9" s="33" t="s">
        <v>23</v>
      </c>
      <c r="L9" s="32" t="s">
        <v>22</v>
      </c>
      <c r="M9" s="33" t="s">
        <v>23</v>
      </c>
      <c r="N9" s="32" t="s">
        <v>22</v>
      </c>
      <c r="O9" s="33" t="s">
        <v>23</v>
      </c>
      <c r="P9" s="32" t="s">
        <v>22</v>
      </c>
      <c r="Q9" s="33" t="s">
        <v>23</v>
      </c>
      <c r="R9" s="32" t="s">
        <v>22</v>
      </c>
      <c r="S9" s="33" t="s">
        <v>23</v>
      </c>
      <c r="T9" s="32" t="s">
        <v>22</v>
      </c>
      <c r="U9" s="33" t="s">
        <v>23</v>
      </c>
      <c r="V9" s="32" t="s">
        <v>22</v>
      </c>
      <c r="W9" s="33" t="s">
        <v>23</v>
      </c>
      <c r="X9" s="32"/>
      <c r="Y9" s="33" t="s">
        <v>34</v>
      </c>
    </row>
    <row r="10" spans="2:25" ht="6.75" customHeight="1" thickTop="1">
      <c r="B10" s="55"/>
      <c r="C10" s="60"/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56"/>
      <c r="U10" s="57"/>
      <c r="V10" s="56"/>
      <c r="W10" s="57"/>
      <c r="X10" s="56"/>
      <c r="Y10" s="57"/>
    </row>
    <row r="11" spans="2:25" ht="12.75">
      <c r="B11" s="70" t="s">
        <v>60</v>
      </c>
      <c r="C11" s="185" t="s">
        <v>126</v>
      </c>
      <c r="D11" s="35">
        <v>125</v>
      </c>
      <c r="E11" s="35">
        <v>111.09</v>
      </c>
      <c r="F11" s="35">
        <v>125</v>
      </c>
      <c r="G11" s="35">
        <v>119</v>
      </c>
      <c r="H11" s="35"/>
      <c r="I11" s="35"/>
      <c r="J11" s="35">
        <v>125</v>
      </c>
      <c r="K11" s="35">
        <v>116.27</v>
      </c>
      <c r="L11" s="35">
        <v>125</v>
      </c>
      <c r="M11" s="35">
        <v>126.88</v>
      </c>
      <c r="N11" s="35"/>
      <c r="O11" s="35"/>
      <c r="P11" s="35">
        <v>125</v>
      </c>
      <c r="Q11" s="35">
        <v>127.91</v>
      </c>
      <c r="R11" s="35">
        <v>125</v>
      </c>
      <c r="S11" s="35">
        <v>117.75</v>
      </c>
      <c r="T11" s="35"/>
      <c r="U11" s="35"/>
      <c r="V11" s="35"/>
      <c r="W11" s="35"/>
      <c r="X11" s="36"/>
      <c r="Y11" s="38">
        <f>MAX(E11,G11,I11,K11,M11,O11,Q11,W11,S11,U11)</f>
        <v>127.91</v>
      </c>
    </row>
    <row r="12" spans="2:25" ht="12.75">
      <c r="B12" s="70" t="s">
        <v>61</v>
      </c>
      <c r="C12" s="184" t="s">
        <v>97</v>
      </c>
      <c r="D12" s="35"/>
      <c r="E12" s="35"/>
      <c r="F12" s="35">
        <v>100</v>
      </c>
      <c r="G12" s="35">
        <v>137.5</v>
      </c>
      <c r="H12" s="35">
        <v>100</v>
      </c>
      <c r="I12" s="35">
        <v>135.39</v>
      </c>
      <c r="J12" s="35"/>
      <c r="K12" s="35"/>
      <c r="L12" s="35">
        <v>100</v>
      </c>
      <c r="M12" s="35">
        <v>139.05</v>
      </c>
      <c r="N12" s="35">
        <v>100</v>
      </c>
      <c r="O12" s="35">
        <v>143.33</v>
      </c>
      <c r="P12" s="35"/>
      <c r="Q12" s="35"/>
      <c r="R12" s="35">
        <v>100</v>
      </c>
      <c r="S12" s="35">
        <v>140.48</v>
      </c>
      <c r="T12" s="35"/>
      <c r="U12" s="35"/>
      <c r="V12" s="35"/>
      <c r="W12" s="35"/>
      <c r="X12" s="39"/>
      <c r="Y12" s="38">
        <f aca="true" t="shared" si="0" ref="Y12:Y30">MAX(E12,G12,I12,K12,M12,O12,Q12,W12,S12,U12)</f>
        <v>143.33</v>
      </c>
    </row>
    <row r="13" spans="2:25" ht="12.75" hidden="1">
      <c r="B13" s="143" t="s">
        <v>100</v>
      </c>
      <c r="C13" s="18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140"/>
      <c r="Y13" s="38">
        <f t="shared" si="0"/>
        <v>0</v>
      </c>
    </row>
    <row r="14" spans="2:25" ht="15" customHeight="1">
      <c r="B14" s="143">
        <v>1</v>
      </c>
      <c r="C14" s="185" t="s">
        <v>65</v>
      </c>
      <c r="D14" s="35">
        <v>150</v>
      </c>
      <c r="E14" s="35">
        <v>125.03</v>
      </c>
      <c r="F14" s="35"/>
      <c r="G14" s="35"/>
      <c r="H14" s="35">
        <v>125</v>
      </c>
      <c r="I14" s="35">
        <v>149.28</v>
      </c>
      <c r="J14" s="35">
        <v>125</v>
      </c>
      <c r="K14" s="35">
        <v>149.84</v>
      </c>
      <c r="L14" s="35"/>
      <c r="M14" s="35"/>
      <c r="N14" s="35">
        <v>125</v>
      </c>
      <c r="O14" s="35">
        <v>150.03</v>
      </c>
      <c r="P14" s="35"/>
      <c r="Q14" s="35"/>
      <c r="R14" s="35"/>
      <c r="S14" s="35"/>
      <c r="T14" s="35"/>
      <c r="U14" s="35"/>
      <c r="V14" s="35"/>
      <c r="W14" s="35"/>
      <c r="X14" s="36"/>
      <c r="Y14" s="38">
        <f t="shared" si="0"/>
        <v>150.03</v>
      </c>
    </row>
    <row r="15" spans="2:25" ht="12.75" hidden="1">
      <c r="B15" s="143">
        <v>7</v>
      </c>
      <c r="C15" s="18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8">
        <f t="shared" si="0"/>
        <v>0</v>
      </c>
    </row>
    <row r="16" spans="2:25" ht="12.75" hidden="1">
      <c r="B16" s="143">
        <v>20</v>
      </c>
      <c r="C16" s="18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8">
        <f t="shared" si="0"/>
        <v>0</v>
      </c>
    </row>
    <row r="17" spans="2:25" ht="12.75">
      <c r="B17" s="143">
        <v>2</v>
      </c>
      <c r="C17" s="185" t="s">
        <v>90</v>
      </c>
      <c r="D17" s="35">
        <v>150</v>
      </c>
      <c r="E17" s="35">
        <v>208.04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40"/>
      <c r="Y17" s="38">
        <f t="shared" si="0"/>
        <v>208.04</v>
      </c>
    </row>
    <row r="18" spans="2:25" ht="12.75">
      <c r="B18" s="70">
        <v>3</v>
      </c>
      <c r="C18" s="184" t="s">
        <v>63</v>
      </c>
      <c r="D18" s="35"/>
      <c r="E18" s="35"/>
      <c r="F18" s="35"/>
      <c r="G18" s="35"/>
      <c r="H18" s="35"/>
      <c r="I18" s="35"/>
      <c r="J18" s="35">
        <v>125</v>
      </c>
      <c r="K18" s="35">
        <v>147.98</v>
      </c>
      <c r="L18" s="35"/>
      <c r="M18" s="35"/>
      <c r="N18" s="35"/>
      <c r="O18" s="35"/>
      <c r="P18" s="35">
        <v>100</v>
      </c>
      <c r="Q18" s="35">
        <v>142.84</v>
      </c>
      <c r="R18" s="35">
        <v>150</v>
      </c>
      <c r="S18" s="35">
        <v>144.69</v>
      </c>
      <c r="T18" s="35"/>
      <c r="U18" s="35"/>
      <c r="V18" s="35"/>
      <c r="W18" s="35"/>
      <c r="X18" s="36"/>
      <c r="Y18" s="38">
        <f t="shared" si="0"/>
        <v>147.98</v>
      </c>
    </row>
    <row r="19" spans="2:25" ht="12.75">
      <c r="B19" s="70">
        <v>4</v>
      </c>
      <c r="C19" s="108" t="s">
        <v>168</v>
      </c>
      <c r="D19" s="35"/>
      <c r="E19" s="35"/>
      <c r="F19" s="35"/>
      <c r="G19" s="35"/>
      <c r="H19" s="35"/>
      <c r="I19" s="35"/>
      <c r="J19" s="35">
        <v>150</v>
      </c>
      <c r="K19" s="35">
        <v>202.12</v>
      </c>
      <c r="L19" s="35"/>
      <c r="M19" s="35"/>
      <c r="N19" s="35"/>
      <c r="O19" s="35"/>
      <c r="P19" s="35">
        <v>125</v>
      </c>
      <c r="Q19" s="35">
        <v>205.9</v>
      </c>
      <c r="R19" s="35">
        <v>125</v>
      </c>
      <c r="S19" s="35">
        <v>204.13</v>
      </c>
      <c r="T19" s="35"/>
      <c r="U19" s="35"/>
      <c r="V19" s="35"/>
      <c r="W19" s="35"/>
      <c r="X19" s="39"/>
      <c r="Y19" s="38">
        <f t="shared" si="0"/>
        <v>205.9</v>
      </c>
    </row>
    <row r="20" spans="2:25" ht="12.75">
      <c r="B20" s="70">
        <v>5</v>
      </c>
      <c r="C20" s="108" t="s">
        <v>130</v>
      </c>
      <c r="D20" s="35">
        <v>150</v>
      </c>
      <c r="E20" s="35">
        <v>153.17</v>
      </c>
      <c r="F20" s="35"/>
      <c r="G20" s="35"/>
      <c r="H20" s="35">
        <v>150</v>
      </c>
      <c r="I20" s="35">
        <v>170.27</v>
      </c>
      <c r="J20" s="35">
        <v>150</v>
      </c>
      <c r="K20" s="35">
        <v>162.8</v>
      </c>
      <c r="L20" s="35">
        <v>150</v>
      </c>
      <c r="M20" s="35">
        <v>165.42</v>
      </c>
      <c r="N20" s="35">
        <v>150</v>
      </c>
      <c r="O20" s="35">
        <v>175.69</v>
      </c>
      <c r="P20" s="35"/>
      <c r="Q20" s="35"/>
      <c r="R20" s="35"/>
      <c r="S20" s="35"/>
      <c r="T20" s="35"/>
      <c r="U20" s="35"/>
      <c r="V20" s="35"/>
      <c r="W20" s="35"/>
      <c r="X20" s="36"/>
      <c r="Y20" s="38">
        <f t="shared" si="0"/>
        <v>175.69</v>
      </c>
    </row>
    <row r="21" spans="2:25" ht="12.75" hidden="1">
      <c r="B21" s="70">
        <v>6</v>
      </c>
      <c r="C21" s="10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9"/>
      <c r="Y21" s="38">
        <f t="shared" si="0"/>
        <v>0</v>
      </c>
    </row>
    <row r="22" spans="2:25" ht="12.75">
      <c r="B22" s="70">
        <v>7</v>
      </c>
      <c r="C22" s="107" t="s">
        <v>69</v>
      </c>
      <c r="D22" s="35">
        <v>125</v>
      </c>
      <c r="E22" s="35">
        <v>209.08</v>
      </c>
      <c r="F22" s="35"/>
      <c r="G22" s="35"/>
      <c r="H22" s="35"/>
      <c r="I22" s="35"/>
      <c r="J22" s="35">
        <v>125</v>
      </c>
      <c r="K22" s="35">
        <v>210.49</v>
      </c>
      <c r="L22" s="35">
        <v>125</v>
      </c>
      <c r="M22" s="35">
        <v>207.38</v>
      </c>
      <c r="N22" s="35">
        <v>125</v>
      </c>
      <c r="O22" s="35">
        <v>210.57</v>
      </c>
      <c r="P22" s="35"/>
      <c r="Q22" s="35"/>
      <c r="R22" s="35"/>
      <c r="S22" s="35"/>
      <c r="T22" s="35"/>
      <c r="U22" s="35"/>
      <c r="V22" s="35"/>
      <c r="W22" s="35"/>
      <c r="X22" s="39"/>
      <c r="Y22" s="38">
        <f t="shared" si="0"/>
        <v>210.57</v>
      </c>
    </row>
    <row r="23" spans="2:25" ht="12.75">
      <c r="B23" s="70">
        <v>8</v>
      </c>
      <c r="C23" s="108" t="s">
        <v>110</v>
      </c>
      <c r="D23" s="35">
        <v>125</v>
      </c>
      <c r="E23" s="35">
        <v>212.4</v>
      </c>
      <c r="F23" s="35"/>
      <c r="G23" s="35"/>
      <c r="H23" s="35">
        <v>125</v>
      </c>
      <c r="I23" s="35">
        <v>213.84</v>
      </c>
      <c r="J23" s="35">
        <v>125</v>
      </c>
      <c r="K23" s="35">
        <v>217.28</v>
      </c>
      <c r="L23" s="35"/>
      <c r="M23" s="35"/>
      <c r="N23" s="35">
        <v>125</v>
      </c>
      <c r="O23" s="35">
        <v>216.22</v>
      </c>
      <c r="P23" s="35"/>
      <c r="Q23" s="35"/>
      <c r="R23" s="35"/>
      <c r="S23" s="35"/>
      <c r="T23" s="35"/>
      <c r="U23" s="35"/>
      <c r="V23" s="35"/>
      <c r="W23" s="35"/>
      <c r="X23" s="39"/>
      <c r="Y23" s="38">
        <f t="shared" si="0"/>
        <v>217.28</v>
      </c>
    </row>
    <row r="24" spans="2:25" ht="12.75" hidden="1">
      <c r="B24" s="70">
        <v>9</v>
      </c>
      <c r="C24" s="10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8">
        <f t="shared" si="0"/>
        <v>0</v>
      </c>
    </row>
    <row r="25" spans="2:25" ht="12.75">
      <c r="B25" s="70">
        <v>10</v>
      </c>
      <c r="C25" s="108" t="s">
        <v>128</v>
      </c>
      <c r="D25" s="35">
        <v>175</v>
      </c>
      <c r="E25" s="35">
        <v>211.94</v>
      </c>
      <c r="F25" s="35"/>
      <c r="G25" s="35"/>
      <c r="H25" s="35"/>
      <c r="I25" s="35"/>
      <c r="J25" s="35">
        <v>150</v>
      </c>
      <c r="K25" s="35">
        <v>229.36</v>
      </c>
      <c r="L25" s="35"/>
      <c r="M25" s="35"/>
      <c r="N25" s="35"/>
      <c r="O25" s="35"/>
      <c r="P25" s="35"/>
      <c r="Q25" s="35"/>
      <c r="R25" s="35">
        <v>125</v>
      </c>
      <c r="S25" s="35">
        <v>221.55</v>
      </c>
      <c r="T25" s="35"/>
      <c r="U25" s="35"/>
      <c r="V25" s="35"/>
      <c r="W25" s="35"/>
      <c r="X25" s="39"/>
      <c r="Y25" s="38">
        <f t="shared" si="0"/>
        <v>229.36</v>
      </c>
    </row>
    <row r="26" spans="2:25" ht="12.75" hidden="1">
      <c r="B26" s="70">
        <v>11</v>
      </c>
      <c r="C26" s="10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8">
        <f t="shared" si="0"/>
        <v>0</v>
      </c>
    </row>
    <row r="27" spans="2:25" ht="12.75" hidden="1">
      <c r="B27" s="70">
        <v>12</v>
      </c>
      <c r="C27" s="10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8">
        <f t="shared" si="0"/>
        <v>0</v>
      </c>
    </row>
    <row r="28" spans="2:25" ht="12.75" hidden="1">
      <c r="B28" s="70">
        <v>13</v>
      </c>
      <c r="C28" s="10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9"/>
      <c r="Y28" s="38">
        <f t="shared" si="0"/>
        <v>0</v>
      </c>
    </row>
    <row r="29" spans="2:25" ht="12.75" hidden="1">
      <c r="B29" s="143">
        <v>14</v>
      </c>
      <c r="C29" s="14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140"/>
      <c r="Y29" s="38">
        <f t="shared" si="0"/>
        <v>0</v>
      </c>
    </row>
    <row r="30" spans="2:25" ht="12.75" hidden="1">
      <c r="B30" s="143">
        <v>15</v>
      </c>
      <c r="C30" s="14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140"/>
      <c r="Y30" s="38">
        <f t="shared" si="0"/>
        <v>0</v>
      </c>
    </row>
    <row r="31" spans="2:25" ht="12.75">
      <c r="B31" s="159"/>
      <c r="C31" s="160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2"/>
      <c r="Y31" s="163"/>
    </row>
    <row r="32" spans="2:25" ht="12.75">
      <c r="B32" s="70">
        <v>16</v>
      </c>
      <c r="C32" s="108" t="s">
        <v>113</v>
      </c>
      <c r="D32" s="35">
        <v>150</v>
      </c>
      <c r="E32" s="35">
        <v>198.38</v>
      </c>
      <c r="F32" s="35">
        <v>125</v>
      </c>
      <c r="G32" s="35">
        <v>213.97</v>
      </c>
      <c r="H32" s="35"/>
      <c r="I32" s="35"/>
      <c r="J32" s="35"/>
      <c r="K32" s="35"/>
      <c r="L32" s="35">
        <v>125</v>
      </c>
      <c r="M32" s="35">
        <v>211.97</v>
      </c>
      <c r="N32" s="35">
        <v>125</v>
      </c>
      <c r="O32" s="35">
        <v>220.69</v>
      </c>
      <c r="P32" s="35"/>
      <c r="Q32" s="35"/>
      <c r="R32" s="35"/>
      <c r="S32" s="35"/>
      <c r="T32" s="35"/>
      <c r="U32" s="35"/>
      <c r="V32" s="35"/>
      <c r="W32" s="35"/>
      <c r="X32" s="39"/>
      <c r="Y32" s="38">
        <f aca="true" t="shared" si="1" ref="Y32:Y49">MAX(E32,G32,I32,K32,M32,O32,Q32,W32,S32,U32)</f>
        <v>220.69</v>
      </c>
    </row>
    <row r="33" spans="2:25" ht="12.75">
      <c r="B33" s="70">
        <v>17</v>
      </c>
      <c r="C33" s="108" t="s">
        <v>50</v>
      </c>
      <c r="D33" s="35">
        <v>150</v>
      </c>
      <c r="E33" s="35">
        <v>154.88</v>
      </c>
      <c r="F33" s="35">
        <v>150</v>
      </c>
      <c r="G33" s="35">
        <v>165</v>
      </c>
      <c r="H33" s="35">
        <v>125</v>
      </c>
      <c r="I33" s="35">
        <v>173.08</v>
      </c>
      <c r="J33" s="35"/>
      <c r="K33" s="35"/>
      <c r="L33" s="35">
        <v>125</v>
      </c>
      <c r="M33" s="35">
        <v>175.58</v>
      </c>
      <c r="N33" s="35">
        <v>100</v>
      </c>
      <c r="O33" s="35">
        <v>160.96</v>
      </c>
      <c r="P33" s="35"/>
      <c r="Q33" s="35"/>
      <c r="R33" s="35"/>
      <c r="S33" s="35"/>
      <c r="T33" s="35"/>
      <c r="U33" s="35"/>
      <c r="V33" s="35"/>
      <c r="W33" s="35"/>
      <c r="X33" s="36"/>
      <c r="Y33" s="38">
        <f t="shared" si="1"/>
        <v>175.58</v>
      </c>
    </row>
    <row r="34" spans="2:25" ht="12.75">
      <c r="B34" s="70">
        <v>18</v>
      </c>
      <c r="C34" s="108" t="s">
        <v>75</v>
      </c>
      <c r="D34" s="35"/>
      <c r="E34" s="35"/>
      <c r="F34" s="35"/>
      <c r="G34" s="35"/>
      <c r="H34" s="35">
        <v>150</v>
      </c>
      <c r="I34" s="35">
        <v>221.35</v>
      </c>
      <c r="J34" s="35">
        <v>150</v>
      </c>
      <c r="K34" s="35">
        <v>221.47</v>
      </c>
      <c r="L34" s="35">
        <v>150</v>
      </c>
      <c r="M34" s="35">
        <v>212.71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9"/>
      <c r="Y34" s="38">
        <f t="shared" si="1"/>
        <v>221.47</v>
      </c>
    </row>
    <row r="35" spans="2:25" ht="12.75">
      <c r="B35" s="70">
        <v>19</v>
      </c>
      <c r="C35" s="108" t="s">
        <v>81</v>
      </c>
      <c r="D35" s="35">
        <v>125</v>
      </c>
      <c r="E35" s="35">
        <v>180.01</v>
      </c>
      <c r="F35" s="35">
        <v>125</v>
      </c>
      <c r="G35" s="35">
        <v>183.66</v>
      </c>
      <c r="H35" s="35"/>
      <c r="I35" s="35"/>
      <c r="J35" s="35"/>
      <c r="K35" s="35"/>
      <c r="L35" s="35"/>
      <c r="M35" s="35"/>
      <c r="N35" s="35">
        <v>125</v>
      </c>
      <c r="O35" s="35">
        <v>188.6</v>
      </c>
      <c r="P35" s="35">
        <v>125</v>
      </c>
      <c r="Q35" s="35">
        <v>184.46</v>
      </c>
      <c r="R35" s="35"/>
      <c r="S35" s="35"/>
      <c r="T35" s="35"/>
      <c r="U35" s="35"/>
      <c r="V35" s="35"/>
      <c r="W35" s="35"/>
      <c r="X35" s="39"/>
      <c r="Y35" s="38">
        <f t="shared" si="1"/>
        <v>188.6</v>
      </c>
    </row>
    <row r="36" spans="2:25" ht="12.75" hidden="1">
      <c r="B36" s="70">
        <v>12</v>
      </c>
      <c r="C36" s="10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8">
        <f t="shared" si="1"/>
        <v>0</v>
      </c>
    </row>
    <row r="37" spans="2:25" ht="12.75" hidden="1">
      <c r="B37" s="70">
        <v>13</v>
      </c>
      <c r="C37" s="10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8">
        <f t="shared" si="1"/>
        <v>0</v>
      </c>
    </row>
    <row r="38" spans="2:25" ht="12.75" hidden="1">
      <c r="B38" s="70">
        <v>14</v>
      </c>
      <c r="C38" s="10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38">
        <f t="shared" si="1"/>
        <v>0</v>
      </c>
    </row>
    <row r="39" spans="2:25" ht="12" customHeight="1">
      <c r="B39" s="70">
        <v>20</v>
      </c>
      <c r="C39" s="108" t="s">
        <v>73</v>
      </c>
      <c r="D39" s="35">
        <v>125</v>
      </c>
      <c r="E39" s="35">
        <v>193.3</v>
      </c>
      <c r="F39" s="35">
        <v>125</v>
      </c>
      <c r="G39" s="35">
        <v>192.76</v>
      </c>
      <c r="H39" s="35">
        <v>125</v>
      </c>
      <c r="I39" s="35">
        <v>196.81</v>
      </c>
      <c r="J39" s="35"/>
      <c r="K39" s="35"/>
      <c r="L39" s="35">
        <v>125</v>
      </c>
      <c r="M39" s="35">
        <v>203.96</v>
      </c>
      <c r="N39" s="35">
        <v>125</v>
      </c>
      <c r="O39" s="35">
        <v>201.03</v>
      </c>
      <c r="P39" s="35">
        <v>125</v>
      </c>
      <c r="Q39" s="35">
        <v>203.25</v>
      </c>
      <c r="R39" s="35"/>
      <c r="S39" s="35"/>
      <c r="T39" s="35"/>
      <c r="U39" s="35"/>
      <c r="V39" s="35"/>
      <c r="W39" s="35"/>
      <c r="X39" s="39"/>
      <c r="Y39" s="38">
        <f t="shared" si="1"/>
        <v>203.96</v>
      </c>
    </row>
    <row r="40" spans="2:25" ht="7.5" customHeight="1" hidden="1">
      <c r="B40" s="70" t="s">
        <v>43</v>
      </c>
      <c r="C40" s="10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38">
        <f t="shared" si="1"/>
        <v>0</v>
      </c>
    </row>
    <row r="41" spans="2:25" ht="12.75">
      <c r="B41" s="70">
        <v>21</v>
      </c>
      <c r="C41" s="108" t="s">
        <v>131</v>
      </c>
      <c r="D41" s="35"/>
      <c r="E41" s="35"/>
      <c r="F41" s="35">
        <v>175</v>
      </c>
      <c r="G41" s="35">
        <v>139</v>
      </c>
      <c r="H41" s="35"/>
      <c r="I41" s="35"/>
      <c r="J41" s="35">
        <v>175</v>
      </c>
      <c r="K41" s="35">
        <v>134.78</v>
      </c>
      <c r="L41" s="35">
        <v>150</v>
      </c>
      <c r="M41" s="35">
        <v>138.67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8">
        <f t="shared" si="1"/>
        <v>139</v>
      </c>
    </row>
    <row r="42" spans="2:25" ht="12.75">
      <c r="B42" s="70">
        <v>22</v>
      </c>
      <c r="C42" s="107" t="s">
        <v>169</v>
      </c>
      <c r="D42" s="35">
        <v>150</v>
      </c>
      <c r="E42" s="35">
        <v>137.54</v>
      </c>
      <c r="F42" s="35"/>
      <c r="G42" s="35"/>
      <c r="H42" s="35"/>
      <c r="I42" s="35"/>
      <c r="J42" s="35"/>
      <c r="K42" s="35"/>
      <c r="L42" s="35"/>
      <c r="M42" s="35"/>
      <c r="N42" s="35">
        <v>125</v>
      </c>
      <c r="O42" s="35">
        <v>138.65</v>
      </c>
      <c r="P42" s="35"/>
      <c r="Q42" s="35"/>
      <c r="R42" s="35">
        <v>125</v>
      </c>
      <c r="S42" s="35">
        <v>165.73</v>
      </c>
      <c r="T42" s="35"/>
      <c r="U42" s="35"/>
      <c r="V42" s="35"/>
      <c r="W42" s="35"/>
      <c r="X42" s="39"/>
      <c r="Y42" s="38">
        <f t="shared" si="1"/>
        <v>165.73</v>
      </c>
    </row>
    <row r="43" spans="2:25" ht="12.75">
      <c r="B43" s="70">
        <v>23</v>
      </c>
      <c r="C43" s="108" t="s">
        <v>74</v>
      </c>
      <c r="D43" s="35">
        <v>100</v>
      </c>
      <c r="E43" s="35">
        <v>207.57</v>
      </c>
      <c r="F43" s="35"/>
      <c r="G43" s="35"/>
      <c r="H43" s="35">
        <v>125</v>
      </c>
      <c r="I43" s="35">
        <v>205.7</v>
      </c>
      <c r="J43" s="35">
        <v>125</v>
      </c>
      <c r="K43" s="35">
        <v>214.9</v>
      </c>
      <c r="L43" s="35">
        <v>125</v>
      </c>
      <c r="M43" s="35">
        <v>209.93</v>
      </c>
      <c r="N43" s="35">
        <v>125</v>
      </c>
      <c r="O43" s="35">
        <v>212.03</v>
      </c>
      <c r="P43" s="35"/>
      <c r="Q43" s="35"/>
      <c r="R43" s="35"/>
      <c r="S43" s="35"/>
      <c r="T43" s="35"/>
      <c r="U43" s="35"/>
      <c r="V43" s="35"/>
      <c r="W43" s="35"/>
      <c r="X43" s="36"/>
      <c r="Y43" s="38">
        <f t="shared" si="1"/>
        <v>214.9</v>
      </c>
    </row>
    <row r="44" spans="2:25" ht="12.75" hidden="1">
      <c r="B44" s="70">
        <v>26</v>
      </c>
      <c r="C44" s="10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6"/>
      <c r="Y44" s="38">
        <f t="shared" si="1"/>
        <v>0</v>
      </c>
    </row>
    <row r="45" spans="2:25" ht="12.75" hidden="1">
      <c r="B45" s="70">
        <v>27</v>
      </c>
      <c r="C45" s="10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9"/>
      <c r="Y45" s="38">
        <f t="shared" si="1"/>
        <v>0</v>
      </c>
    </row>
    <row r="46" spans="2:25" ht="12.75" hidden="1">
      <c r="B46" s="70">
        <v>28</v>
      </c>
      <c r="C46" s="10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6"/>
      <c r="Y46" s="38">
        <f t="shared" si="1"/>
        <v>0</v>
      </c>
    </row>
    <row r="47" spans="2:25" ht="12.75" hidden="1">
      <c r="B47" s="70">
        <v>29</v>
      </c>
      <c r="C47" s="112"/>
      <c r="D47" s="110"/>
      <c r="E47" s="110"/>
      <c r="F47" s="109"/>
      <c r="G47" s="109"/>
      <c r="H47" s="109"/>
      <c r="I47" s="109"/>
      <c r="J47" s="109"/>
      <c r="K47" s="109"/>
      <c r="L47" s="110"/>
      <c r="M47" s="110"/>
      <c r="N47" s="109"/>
      <c r="O47" s="109"/>
      <c r="P47" s="109"/>
      <c r="Q47" s="109"/>
      <c r="R47" s="109"/>
      <c r="S47" s="109"/>
      <c r="T47" s="64"/>
      <c r="U47" s="64"/>
      <c r="V47" s="64"/>
      <c r="W47" s="64"/>
      <c r="X47" s="65"/>
      <c r="Y47" s="38">
        <f t="shared" si="1"/>
        <v>0</v>
      </c>
    </row>
    <row r="48" spans="2:25" ht="12.75" hidden="1">
      <c r="B48" s="70">
        <v>30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6"/>
      <c r="Y48" s="38">
        <f t="shared" si="1"/>
        <v>0</v>
      </c>
    </row>
    <row r="49" spans="2:25" ht="12.75" customHeight="1" hidden="1">
      <c r="B49" s="70">
        <v>31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6"/>
      <c r="Y49" s="38">
        <f t="shared" si="1"/>
        <v>0</v>
      </c>
    </row>
    <row r="50" spans="2:25" ht="12.75" customHeight="1" thickBot="1">
      <c r="B50" s="40"/>
      <c r="C50" s="41"/>
      <c r="D50" s="42"/>
      <c r="E50" s="43"/>
      <c r="F50" s="42"/>
      <c r="G50" s="43"/>
      <c r="H50" s="42"/>
      <c r="I50" s="43"/>
      <c r="J50" s="42"/>
      <c r="K50" s="43"/>
      <c r="L50" s="42"/>
      <c r="M50" s="43"/>
      <c r="N50" s="42"/>
      <c r="O50" s="43"/>
      <c r="P50" s="42"/>
      <c r="Q50" s="43"/>
      <c r="R50" s="42"/>
      <c r="S50" s="43"/>
      <c r="T50" s="42"/>
      <c r="U50" s="43"/>
      <c r="V50" s="42"/>
      <c r="W50" s="43"/>
      <c r="X50" s="42"/>
      <c r="Y50" s="43"/>
    </row>
    <row r="51" ht="13.5" thickTop="1"/>
    <row r="52" spans="3:5" ht="12.75">
      <c r="C52" s="49" t="s">
        <v>79</v>
      </c>
      <c r="D52" s="230"/>
      <c r="E52" s="50" t="s">
        <v>171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7"/>
  <sheetViews>
    <sheetView zoomScale="95" zoomScaleNormal="95" zoomScalePageLayoutView="0" workbookViewId="0" topLeftCell="A1">
      <selection activeCell="AC49" sqref="AC49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1.8515625" style="0" customWidth="1"/>
    <col min="4" max="4" width="5.140625" style="10" customWidth="1"/>
    <col min="5" max="5" width="9.140625" style="13" customWidth="1"/>
    <col min="6" max="6" width="4.57421875" style="10" customWidth="1"/>
    <col min="7" max="7" width="9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5:25" ht="12.75">
      <c r="E1" s="10"/>
      <c r="G1" s="10"/>
      <c r="I1" s="10"/>
      <c r="K1" s="10"/>
      <c r="M1" s="10"/>
      <c r="O1" s="10"/>
      <c r="Q1" s="10"/>
      <c r="S1" s="10"/>
      <c r="U1" s="10"/>
      <c r="W1" s="10"/>
      <c r="X1" s="11"/>
      <c r="Y1" s="10"/>
    </row>
    <row r="2" spans="5:25" ht="20.25">
      <c r="E2" s="44"/>
      <c r="G2" s="10"/>
      <c r="I2" s="10"/>
      <c r="K2" s="10"/>
      <c r="M2" s="10"/>
      <c r="O2" s="10"/>
      <c r="Q2" s="10"/>
      <c r="S2" s="10"/>
      <c r="U2" s="10"/>
      <c r="W2" s="10"/>
      <c r="X2" s="11"/>
      <c r="Y2" s="10"/>
    </row>
    <row r="3" spans="5:25" ht="27">
      <c r="E3" s="23" t="s">
        <v>158</v>
      </c>
      <c r="G3" s="10"/>
      <c r="I3" s="10"/>
      <c r="K3" s="10"/>
      <c r="M3" s="10"/>
      <c r="O3" s="10"/>
      <c r="Q3" s="10"/>
      <c r="S3" s="10"/>
      <c r="U3" s="10"/>
      <c r="W3" s="10"/>
      <c r="X3" s="11"/>
      <c r="Y3" s="10"/>
    </row>
    <row r="4" spans="5:25" ht="12.75">
      <c r="E4" s="10"/>
      <c r="G4" s="10"/>
      <c r="I4" s="10"/>
      <c r="K4" s="10"/>
      <c r="M4" s="10"/>
      <c r="O4" s="10"/>
      <c r="Q4" s="10"/>
      <c r="S4" s="10"/>
      <c r="U4" s="10"/>
      <c r="W4" s="10"/>
      <c r="X4" s="11"/>
      <c r="Y4" s="10"/>
    </row>
    <row r="5" spans="5:25" ht="12.75">
      <c r="E5" s="63"/>
      <c r="F5" s="24"/>
      <c r="G5" s="75" t="s">
        <v>172</v>
      </c>
      <c r="I5" s="10" t="s">
        <v>173</v>
      </c>
      <c r="K5" s="10"/>
      <c r="M5" s="10"/>
      <c r="O5" s="10"/>
      <c r="Q5" s="10"/>
      <c r="S5" s="10"/>
      <c r="U5" s="10"/>
      <c r="W5" s="10"/>
      <c r="X5" s="11"/>
      <c r="Y5" s="10"/>
    </row>
    <row r="6" spans="5:25" ht="12.75">
      <c r="E6" s="10"/>
      <c r="F6" s="24"/>
      <c r="G6" s="10"/>
      <c r="I6" s="10"/>
      <c r="K6" s="10"/>
      <c r="M6" s="10"/>
      <c r="O6" s="10"/>
      <c r="Q6" s="10"/>
      <c r="S6" s="10"/>
      <c r="U6" s="10"/>
      <c r="W6" s="10"/>
      <c r="X6" s="11"/>
      <c r="Y6" s="10"/>
    </row>
    <row r="7" spans="5:25" ht="13.5" thickBot="1">
      <c r="E7" s="10"/>
      <c r="F7" s="24"/>
      <c r="G7" s="10"/>
      <c r="I7" s="10"/>
      <c r="K7" s="10"/>
      <c r="M7" s="10"/>
      <c r="O7" s="10"/>
      <c r="Q7" s="10"/>
      <c r="S7" s="10"/>
      <c r="U7" s="10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61" t="s">
        <v>35</v>
      </c>
    </row>
    <row r="9" spans="2:25" ht="15.75" customHeight="1" thickBot="1">
      <c r="B9" s="115" t="s">
        <v>21</v>
      </c>
      <c r="C9" s="31" t="s">
        <v>29</v>
      </c>
      <c r="D9" s="116" t="s">
        <v>22</v>
      </c>
      <c r="E9" s="117" t="s">
        <v>23</v>
      </c>
      <c r="F9" s="116" t="s">
        <v>22</v>
      </c>
      <c r="G9" s="117" t="s">
        <v>23</v>
      </c>
      <c r="H9" s="116" t="s">
        <v>22</v>
      </c>
      <c r="I9" s="117" t="s">
        <v>23</v>
      </c>
      <c r="J9" s="116" t="s">
        <v>22</v>
      </c>
      <c r="K9" s="117" t="s">
        <v>23</v>
      </c>
      <c r="L9" s="116" t="s">
        <v>22</v>
      </c>
      <c r="M9" s="117" t="s">
        <v>23</v>
      </c>
      <c r="N9" s="116" t="s">
        <v>22</v>
      </c>
      <c r="O9" s="117" t="s">
        <v>23</v>
      </c>
      <c r="P9" s="116" t="s">
        <v>22</v>
      </c>
      <c r="Q9" s="117" t="s">
        <v>23</v>
      </c>
      <c r="R9" s="116" t="s">
        <v>22</v>
      </c>
      <c r="S9" s="117" t="s">
        <v>23</v>
      </c>
      <c r="T9" s="116" t="s">
        <v>22</v>
      </c>
      <c r="U9" s="117" t="s">
        <v>23</v>
      </c>
      <c r="V9" s="116" t="s">
        <v>22</v>
      </c>
      <c r="W9" s="117" t="s">
        <v>23</v>
      </c>
      <c r="X9" s="116"/>
      <c r="Y9" s="117" t="s">
        <v>34</v>
      </c>
    </row>
    <row r="10" spans="2:25" ht="7.5" customHeight="1" thickTop="1">
      <c r="B10" s="118"/>
      <c r="C10" s="60"/>
      <c r="D10" s="11"/>
      <c r="E10" s="119"/>
      <c r="F10" s="11"/>
      <c r="G10" s="119"/>
      <c r="H10" s="11"/>
      <c r="I10" s="119"/>
      <c r="K10" s="119"/>
      <c r="M10" s="119"/>
      <c r="O10" s="119"/>
      <c r="Q10" s="119"/>
      <c r="S10" s="119"/>
      <c r="U10" s="119"/>
      <c r="W10" s="119"/>
      <c r="X10" s="11"/>
      <c r="Y10" s="119"/>
    </row>
    <row r="11" spans="2:25" ht="12.75">
      <c r="B11" s="183" t="s">
        <v>60</v>
      </c>
      <c r="C11" s="120" t="s">
        <v>82</v>
      </c>
      <c r="D11" s="120">
        <v>125</v>
      </c>
      <c r="E11" s="120">
        <v>82.69</v>
      </c>
      <c r="F11" s="120"/>
      <c r="G11" s="120"/>
      <c r="H11" s="120"/>
      <c r="I11" s="120"/>
      <c r="J11" s="120"/>
      <c r="K11" s="120"/>
      <c r="L11" s="120"/>
      <c r="M11" s="120"/>
      <c r="N11" s="120">
        <v>125</v>
      </c>
      <c r="O11" s="120">
        <v>83.11</v>
      </c>
      <c r="P11" s="120"/>
      <c r="Q11" s="120"/>
      <c r="R11" s="120"/>
      <c r="S11" s="120"/>
      <c r="T11" s="120"/>
      <c r="U11" s="120"/>
      <c r="V11" s="120"/>
      <c r="W11" s="120"/>
      <c r="X11" s="36"/>
      <c r="Y11" s="38">
        <f>MAX(E11,G11,I11,K11,M11,O11,Q11,W11,S11,U11)</f>
        <v>83.11</v>
      </c>
    </row>
    <row r="12" spans="2:25" ht="12.75" hidden="1">
      <c r="B12" s="183">
        <v>7</v>
      </c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36"/>
      <c r="Y12" s="38">
        <f>MAX(E12,G12,I12,K12,M12,O12,Q12,W12,S12,U12)</f>
        <v>0</v>
      </c>
    </row>
    <row r="13" spans="2:25" ht="12.75" hidden="1">
      <c r="B13" s="183">
        <v>20</v>
      </c>
      <c r="C13" s="122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36"/>
      <c r="Y13" s="38">
        <f>MAX(E13,G13,I13,K13,M13,O13,Q13,W13,S13)</f>
        <v>0</v>
      </c>
    </row>
    <row r="14" spans="2:25" ht="12.75">
      <c r="B14" s="183">
        <v>1</v>
      </c>
      <c r="C14" s="124" t="s">
        <v>120</v>
      </c>
      <c r="D14" s="120">
        <v>125</v>
      </c>
      <c r="E14" s="120">
        <v>217.73</v>
      </c>
      <c r="F14" s="120"/>
      <c r="G14" s="120"/>
      <c r="H14" s="120">
        <v>125</v>
      </c>
      <c r="I14" s="120">
        <v>208.41</v>
      </c>
      <c r="J14" s="120">
        <v>150</v>
      </c>
      <c r="K14" s="120">
        <v>203.59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36"/>
      <c r="Y14" s="38">
        <f aca="true" t="shared" si="0" ref="Y14:Y24">MAX(E14,G14,I14,K14,M14,O14,Q14,W14,S14,U14)</f>
        <v>217.73</v>
      </c>
    </row>
    <row r="15" spans="2:25" ht="12.75">
      <c r="B15" s="183">
        <v>2</v>
      </c>
      <c r="C15" s="125" t="s">
        <v>66</v>
      </c>
      <c r="D15" s="120">
        <v>150</v>
      </c>
      <c r="E15" s="120">
        <v>213.89</v>
      </c>
      <c r="F15" s="120">
        <v>150</v>
      </c>
      <c r="G15" s="120">
        <v>210.41</v>
      </c>
      <c r="H15" s="120">
        <v>150</v>
      </c>
      <c r="I15" s="120">
        <v>217.59</v>
      </c>
      <c r="J15" s="120">
        <v>125</v>
      </c>
      <c r="K15" s="120">
        <v>219</v>
      </c>
      <c r="L15" s="120">
        <v>125</v>
      </c>
      <c r="M15" s="120">
        <v>209.79</v>
      </c>
      <c r="N15" s="120"/>
      <c r="O15" s="120"/>
      <c r="P15" s="120">
        <v>125</v>
      </c>
      <c r="Q15" s="120">
        <v>208.75</v>
      </c>
      <c r="R15" s="120"/>
      <c r="S15" s="120"/>
      <c r="T15" s="120"/>
      <c r="U15" s="120"/>
      <c r="V15" s="120"/>
      <c r="W15" s="120"/>
      <c r="X15" s="174"/>
      <c r="Y15" s="38">
        <f t="shared" si="0"/>
        <v>219</v>
      </c>
    </row>
    <row r="16" spans="2:25" ht="12.75">
      <c r="B16" s="183">
        <v>3</v>
      </c>
      <c r="C16" s="126" t="s">
        <v>72</v>
      </c>
      <c r="D16" s="120"/>
      <c r="E16" s="120"/>
      <c r="F16" s="120"/>
      <c r="G16" s="120"/>
      <c r="H16" s="120">
        <v>125</v>
      </c>
      <c r="I16" s="120">
        <v>182.01</v>
      </c>
      <c r="J16" s="120"/>
      <c r="K16" s="120"/>
      <c r="L16" s="120"/>
      <c r="M16" s="120"/>
      <c r="N16" s="120"/>
      <c r="O16" s="120"/>
      <c r="P16" s="120">
        <v>125</v>
      </c>
      <c r="Q16" s="120">
        <v>199.38</v>
      </c>
      <c r="R16" s="120">
        <v>125</v>
      </c>
      <c r="S16" s="120">
        <v>197.08</v>
      </c>
      <c r="T16" s="120"/>
      <c r="U16" s="120"/>
      <c r="V16" s="120"/>
      <c r="W16" s="120"/>
      <c r="X16" s="36"/>
      <c r="Y16" s="38">
        <f t="shared" si="0"/>
        <v>199.38</v>
      </c>
    </row>
    <row r="17" spans="2:25" ht="12.75">
      <c r="B17" s="183">
        <v>4</v>
      </c>
      <c r="C17" s="126" t="s">
        <v>104</v>
      </c>
      <c r="D17" s="120">
        <v>150</v>
      </c>
      <c r="E17" s="120">
        <v>142.27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74"/>
      <c r="Y17" s="38">
        <f t="shared" si="0"/>
        <v>142.27</v>
      </c>
    </row>
    <row r="18" spans="2:25" ht="12.75">
      <c r="B18" s="183">
        <v>5</v>
      </c>
      <c r="C18" s="126" t="s">
        <v>73</v>
      </c>
      <c r="D18" s="120">
        <v>150</v>
      </c>
      <c r="E18" s="120">
        <v>201.61</v>
      </c>
      <c r="F18" s="120"/>
      <c r="G18" s="120"/>
      <c r="H18" s="120">
        <v>150</v>
      </c>
      <c r="I18" s="120">
        <v>200.67</v>
      </c>
      <c r="J18" s="120"/>
      <c r="K18" s="120"/>
      <c r="L18" s="120"/>
      <c r="M18" s="120"/>
      <c r="N18" s="120">
        <v>125</v>
      </c>
      <c r="O18" s="120">
        <v>201.1</v>
      </c>
      <c r="P18" s="120"/>
      <c r="Q18" s="120"/>
      <c r="R18" s="120"/>
      <c r="S18" s="120"/>
      <c r="T18" s="120"/>
      <c r="U18" s="120"/>
      <c r="V18" s="120"/>
      <c r="W18" s="120"/>
      <c r="X18" s="36"/>
      <c r="Y18" s="38">
        <f t="shared" si="0"/>
        <v>201.61</v>
      </c>
    </row>
    <row r="19" spans="2:25" ht="12.75">
      <c r="B19" s="183">
        <v>6</v>
      </c>
      <c r="C19" s="131" t="s">
        <v>81</v>
      </c>
      <c r="D19" s="120">
        <v>150</v>
      </c>
      <c r="E19" s="120">
        <v>172.32</v>
      </c>
      <c r="F19" s="120">
        <v>150</v>
      </c>
      <c r="G19" s="120">
        <v>181.48</v>
      </c>
      <c r="H19" s="120">
        <v>125</v>
      </c>
      <c r="I19" s="120">
        <v>179.92</v>
      </c>
      <c r="J19" s="120">
        <v>125</v>
      </c>
      <c r="K19" s="120">
        <v>181.69</v>
      </c>
      <c r="L19" s="120"/>
      <c r="M19" s="120"/>
      <c r="N19" s="120">
        <v>125</v>
      </c>
      <c r="O19" s="120">
        <v>183.72</v>
      </c>
      <c r="P19" s="120">
        <v>125</v>
      </c>
      <c r="Q19" s="120">
        <v>190.07</v>
      </c>
      <c r="R19" s="120"/>
      <c r="S19" s="120"/>
      <c r="T19" s="120"/>
      <c r="U19" s="120"/>
      <c r="V19" s="120"/>
      <c r="W19" s="120"/>
      <c r="X19" s="36"/>
      <c r="Y19" s="38">
        <f t="shared" si="0"/>
        <v>190.07</v>
      </c>
    </row>
    <row r="20" spans="2:25" ht="12.75">
      <c r="B20" s="164">
        <v>7</v>
      </c>
      <c r="C20" s="126" t="s">
        <v>88</v>
      </c>
      <c r="D20" s="120">
        <v>175</v>
      </c>
      <c r="E20" s="120">
        <v>201.99</v>
      </c>
      <c r="F20" s="120"/>
      <c r="G20" s="120"/>
      <c r="H20" s="120">
        <v>150</v>
      </c>
      <c r="I20" s="120">
        <v>208.13</v>
      </c>
      <c r="J20" s="120"/>
      <c r="K20" s="120"/>
      <c r="L20" s="120">
        <v>125</v>
      </c>
      <c r="M20" s="120">
        <v>203.01</v>
      </c>
      <c r="N20" s="120">
        <v>125</v>
      </c>
      <c r="O20" s="120">
        <v>202.5</v>
      </c>
      <c r="P20" s="120">
        <v>125</v>
      </c>
      <c r="Q20" s="120">
        <v>212.31</v>
      </c>
      <c r="R20" s="120"/>
      <c r="S20" s="120"/>
      <c r="T20" s="120"/>
      <c r="U20" s="120"/>
      <c r="V20" s="120"/>
      <c r="W20" s="120"/>
      <c r="X20" s="174"/>
      <c r="Y20" s="38">
        <f t="shared" si="0"/>
        <v>212.31</v>
      </c>
    </row>
    <row r="21" spans="2:25" ht="12.75">
      <c r="B21" s="183">
        <v>8</v>
      </c>
      <c r="C21" s="131" t="s">
        <v>84</v>
      </c>
      <c r="D21" s="120"/>
      <c r="E21" s="120"/>
      <c r="F21" s="120">
        <v>150</v>
      </c>
      <c r="G21" s="120">
        <v>142.92</v>
      </c>
      <c r="H21" s="120"/>
      <c r="I21" s="120"/>
      <c r="J21" s="120"/>
      <c r="K21" s="120"/>
      <c r="L21" s="120">
        <v>125</v>
      </c>
      <c r="M21" s="120">
        <v>152.43</v>
      </c>
      <c r="N21" s="120"/>
      <c r="O21" s="120"/>
      <c r="P21" s="120">
        <v>125</v>
      </c>
      <c r="Q21" s="120">
        <v>149.24</v>
      </c>
      <c r="R21" s="120">
        <v>100</v>
      </c>
      <c r="S21" s="120">
        <v>149.43</v>
      </c>
      <c r="T21" s="120"/>
      <c r="U21" s="120"/>
      <c r="V21" s="120"/>
      <c r="W21" s="120"/>
      <c r="X21" s="174"/>
      <c r="Y21" s="38">
        <f t="shared" si="0"/>
        <v>152.43</v>
      </c>
    </row>
    <row r="22" spans="2:25" ht="13.5" thickBot="1">
      <c r="B22" s="183">
        <v>9</v>
      </c>
      <c r="C22" s="126" t="s">
        <v>74</v>
      </c>
      <c r="D22" s="120">
        <v>125</v>
      </c>
      <c r="E22" s="120">
        <v>211.81</v>
      </c>
      <c r="F22" s="120">
        <v>125</v>
      </c>
      <c r="G22" s="120">
        <v>225.64</v>
      </c>
      <c r="H22" s="120">
        <v>125</v>
      </c>
      <c r="I22" s="120">
        <v>217.16</v>
      </c>
      <c r="J22" s="120">
        <v>125</v>
      </c>
      <c r="K22" s="120">
        <v>220.65</v>
      </c>
      <c r="L22" s="120"/>
      <c r="M22" s="120"/>
      <c r="N22" s="120">
        <v>125</v>
      </c>
      <c r="O22" s="120">
        <v>212.24</v>
      </c>
      <c r="P22" s="120"/>
      <c r="Q22" s="120"/>
      <c r="R22" s="120"/>
      <c r="S22" s="120"/>
      <c r="T22" s="120"/>
      <c r="U22" s="120"/>
      <c r="V22" s="120"/>
      <c r="W22" s="120"/>
      <c r="X22" s="36"/>
      <c r="Y22" s="38">
        <f t="shared" si="0"/>
        <v>225.64</v>
      </c>
    </row>
    <row r="23" spans="2:25" ht="13.5" hidden="1" thickBot="1">
      <c r="B23" s="183">
        <v>14</v>
      </c>
      <c r="C23" s="12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36"/>
      <c r="Y23" s="38">
        <f t="shared" si="0"/>
        <v>0</v>
      </c>
    </row>
    <row r="24" spans="2:25" ht="13.5" hidden="1" thickBot="1">
      <c r="B24" s="183">
        <v>15</v>
      </c>
      <c r="C24" s="126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36"/>
      <c r="Y24" s="38">
        <f t="shared" si="0"/>
        <v>0</v>
      </c>
    </row>
    <row r="25" spans="2:25" ht="13.5" thickTop="1">
      <c r="B25" s="183"/>
      <c r="C25" s="165"/>
      <c r="D25" s="166"/>
      <c r="E25" s="167"/>
      <c r="F25" s="168"/>
      <c r="G25" s="167"/>
      <c r="H25" s="168"/>
      <c r="I25" s="167"/>
      <c r="J25" s="168"/>
      <c r="K25" s="167"/>
      <c r="L25" s="168"/>
      <c r="M25" s="167"/>
      <c r="N25" s="168"/>
      <c r="O25" s="167"/>
      <c r="P25" s="168"/>
      <c r="Q25" s="167"/>
      <c r="R25" s="168"/>
      <c r="S25" s="167"/>
      <c r="T25" s="128"/>
      <c r="U25" s="128"/>
      <c r="V25" s="128"/>
      <c r="W25" s="128"/>
      <c r="X25" s="180"/>
      <c r="Y25" s="142"/>
    </row>
    <row r="26" spans="2:25" ht="12.75" hidden="1">
      <c r="B26" s="183" t="s">
        <v>43</v>
      </c>
      <c r="C26" s="12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36"/>
      <c r="Y26" s="38">
        <f>MAX(E26,G26,I26,K26,M26,O26,Q26,W26,S26,U26)</f>
        <v>0</v>
      </c>
    </row>
    <row r="27" spans="2:25" ht="12.75" hidden="1">
      <c r="B27" s="183" t="s">
        <v>103</v>
      </c>
      <c r="C27" s="12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36"/>
      <c r="Y27" s="38">
        <f>MAX(E27,G27,I27,K27,M27,O27,Q27,W27,S27,U27)</f>
        <v>0</v>
      </c>
    </row>
    <row r="28" spans="2:25" ht="12.75" hidden="1">
      <c r="B28" s="183" t="s">
        <v>108</v>
      </c>
      <c r="C28" s="12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36"/>
      <c r="Y28" s="38">
        <f>MAX(E28,G28,I28,K28,M28,O28,Q28,W28,S28,U28)</f>
        <v>0</v>
      </c>
    </row>
    <row r="29" spans="2:25" ht="12.75">
      <c r="B29" s="183">
        <v>16</v>
      </c>
      <c r="C29" s="126" t="s">
        <v>174</v>
      </c>
      <c r="D29" s="120">
        <v>150</v>
      </c>
      <c r="E29" s="120">
        <v>139.65</v>
      </c>
      <c r="F29" s="120"/>
      <c r="G29" s="120"/>
      <c r="H29" s="120">
        <v>125</v>
      </c>
      <c r="I29" s="120">
        <v>147.81</v>
      </c>
      <c r="J29" s="120"/>
      <c r="K29" s="120"/>
      <c r="L29" s="120">
        <v>125</v>
      </c>
      <c r="M29" s="120">
        <v>146.11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36"/>
      <c r="Y29" s="38">
        <f aca="true" t="shared" si="1" ref="Y29:Y44">MAX(E29,G29,I29,K29,M29,O29,Q29,W29,S29)</f>
        <v>147.81</v>
      </c>
    </row>
    <row r="30" spans="2:25" ht="12.75">
      <c r="B30" s="183">
        <v>17</v>
      </c>
      <c r="C30" s="125" t="s">
        <v>130</v>
      </c>
      <c r="D30" s="120"/>
      <c r="E30" s="120"/>
      <c r="F30" s="120">
        <v>125</v>
      </c>
      <c r="G30" s="120">
        <v>188.46</v>
      </c>
      <c r="H30" s="120"/>
      <c r="I30" s="120"/>
      <c r="J30" s="120">
        <v>125</v>
      </c>
      <c r="K30" s="120">
        <v>186.24</v>
      </c>
      <c r="L30" s="120">
        <v>125</v>
      </c>
      <c r="M30" s="120">
        <v>180</v>
      </c>
      <c r="N30" s="120"/>
      <c r="O30" s="120"/>
      <c r="P30" s="120"/>
      <c r="Q30" s="120"/>
      <c r="R30" s="120">
        <v>125</v>
      </c>
      <c r="S30" s="120">
        <v>182.56</v>
      </c>
      <c r="T30" s="120"/>
      <c r="U30" s="120"/>
      <c r="V30" s="120"/>
      <c r="W30" s="120"/>
      <c r="X30" s="174"/>
      <c r="Y30" s="38">
        <f t="shared" si="1"/>
        <v>188.46</v>
      </c>
    </row>
    <row r="31" spans="2:25" ht="12.75" hidden="1">
      <c r="B31" s="183">
        <v>12</v>
      </c>
      <c r="C31" s="126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36"/>
      <c r="Y31" s="38">
        <f t="shared" si="1"/>
        <v>0</v>
      </c>
    </row>
    <row r="32" spans="2:25" ht="12.75" hidden="1">
      <c r="B32" s="183">
        <v>13</v>
      </c>
      <c r="C32" s="126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74"/>
      <c r="Y32" s="38">
        <f t="shared" si="1"/>
        <v>0</v>
      </c>
    </row>
    <row r="33" spans="2:25" ht="12.75" hidden="1">
      <c r="B33" s="183">
        <v>14</v>
      </c>
      <c r="C33" s="126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36"/>
      <c r="Y33" s="38">
        <f t="shared" si="1"/>
        <v>0</v>
      </c>
    </row>
    <row r="34" spans="2:25" ht="12.75">
      <c r="B34" s="183">
        <v>18</v>
      </c>
      <c r="C34" s="126" t="s">
        <v>101</v>
      </c>
      <c r="D34" s="120"/>
      <c r="E34" s="120"/>
      <c r="F34" s="120">
        <v>150</v>
      </c>
      <c r="G34" s="120">
        <v>210.63</v>
      </c>
      <c r="H34" s="120"/>
      <c r="I34" s="120"/>
      <c r="J34" s="120"/>
      <c r="K34" s="120"/>
      <c r="L34" s="120">
        <v>150</v>
      </c>
      <c r="M34" s="120">
        <v>215.91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36"/>
      <c r="Y34" s="38">
        <f t="shared" si="1"/>
        <v>215.91</v>
      </c>
    </row>
    <row r="35" spans="2:25" ht="12" customHeight="1">
      <c r="B35" s="183">
        <v>19</v>
      </c>
      <c r="C35" s="126" t="s">
        <v>69</v>
      </c>
      <c r="D35" s="120">
        <v>125</v>
      </c>
      <c r="E35" s="120">
        <v>220.77</v>
      </c>
      <c r="F35" s="120"/>
      <c r="G35" s="120"/>
      <c r="H35" s="120">
        <v>125</v>
      </c>
      <c r="I35" s="120">
        <v>219.03</v>
      </c>
      <c r="J35" s="120"/>
      <c r="K35" s="120"/>
      <c r="L35" s="120">
        <v>150</v>
      </c>
      <c r="M35" s="120">
        <v>199.57</v>
      </c>
      <c r="N35" s="120">
        <v>150</v>
      </c>
      <c r="O35" s="120">
        <v>213.83</v>
      </c>
      <c r="P35" s="120">
        <v>150</v>
      </c>
      <c r="Q35" s="120">
        <v>211.58</v>
      </c>
      <c r="R35" s="120"/>
      <c r="S35" s="120"/>
      <c r="T35" s="120"/>
      <c r="U35" s="120"/>
      <c r="V35" s="120"/>
      <c r="W35" s="120"/>
      <c r="X35" s="36"/>
      <c r="Y35" s="38">
        <f t="shared" si="1"/>
        <v>220.77</v>
      </c>
    </row>
    <row r="36" spans="2:25" ht="7.5" customHeight="1" hidden="1">
      <c r="B36" s="183" t="s">
        <v>43</v>
      </c>
      <c r="C36" s="126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36"/>
      <c r="Y36" s="38">
        <f t="shared" si="1"/>
        <v>0</v>
      </c>
    </row>
    <row r="37" spans="2:25" ht="12.75">
      <c r="B37" s="183">
        <v>20</v>
      </c>
      <c r="C37" s="126" t="s">
        <v>80</v>
      </c>
      <c r="D37" s="120">
        <v>125</v>
      </c>
      <c r="E37" s="120">
        <v>212.38</v>
      </c>
      <c r="F37" s="120"/>
      <c r="G37" s="120"/>
      <c r="H37" s="120">
        <v>125</v>
      </c>
      <c r="I37" s="120">
        <v>206.76</v>
      </c>
      <c r="J37" s="120">
        <v>125</v>
      </c>
      <c r="K37" s="120">
        <v>206.47</v>
      </c>
      <c r="L37" s="120">
        <v>125</v>
      </c>
      <c r="M37" s="120">
        <v>212.1</v>
      </c>
      <c r="N37" s="120">
        <v>125</v>
      </c>
      <c r="O37" s="120">
        <v>216.25</v>
      </c>
      <c r="P37" s="120">
        <v>125</v>
      </c>
      <c r="Q37" s="120">
        <v>214.39</v>
      </c>
      <c r="R37" s="120"/>
      <c r="S37" s="120"/>
      <c r="T37" s="120"/>
      <c r="U37" s="120"/>
      <c r="V37" s="120"/>
      <c r="W37" s="120"/>
      <c r="X37" s="174"/>
      <c r="Y37" s="38">
        <f t="shared" si="1"/>
        <v>216.25</v>
      </c>
    </row>
    <row r="38" spans="2:25" ht="12.75">
      <c r="B38" s="183">
        <v>21</v>
      </c>
      <c r="C38" s="126" t="s">
        <v>87</v>
      </c>
      <c r="D38" s="120"/>
      <c r="E38" s="120"/>
      <c r="F38" s="120">
        <v>125</v>
      </c>
      <c r="G38" s="120">
        <v>177.16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74"/>
      <c r="Y38" s="38">
        <f t="shared" si="1"/>
        <v>177.16</v>
      </c>
    </row>
    <row r="39" spans="2:25" ht="12.75">
      <c r="B39" s="183">
        <v>22</v>
      </c>
      <c r="C39" s="126" t="s">
        <v>131</v>
      </c>
      <c r="D39" s="120">
        <v>150</v>
      </c>
      <c r="E39" s="120">
        <v>148.77</v>
      </c>
      <c r="F39" s="120"/>
      <c r="G39" s="120"/>
      <c r="H39" s="120"/>
      <c r="I39" s="120"/>
      <c r="J39" s="120">
        <v>125</v>
      </c>
      <c r="K39" s="120">
        <v>164.05</v>
      </c>
      <c r="L39" s="120"/>
      <c r="M39" s="120"/>
      <c r="N39" s="120">
        <v>125</v>
      </c>
      <c r="O39" s="120">
        <v>159.33</v>
      </c>
      <c r="P39" s="120"/>
      <c r="Q39" s="120"/>
      <c r="R39" s="120">
        <v>100</v>
      </c>
      <c r="S39" s="120">
        <v>107.56</v>
      </c>
      <c r="T39" s="120"/>
      <c r="U39" s="120"/>
      <c r="V39" s="120"/>
      <c r="W39" s="120"/>
      <c r="X39" s="36"/>
      <c r="Y39" s="38">
        <f t="shared" si="1"/>
        <v>164.05</v>
      </c>
    </row>
    <row r="40" spans="2:25" ht="12.75">
      <c r="B40" s="183">
        <v>23</v>
      </c>
      <c r="C40" s="125" t="s">
        <v>175</v>
      </c>
      <c r="D40" s="120">
        <v>125</v>
      </c>
      <c r="E40" s="120">
        <v>198.5</v>
      </c>
      <c r="F40" s="120">
        <v>125</v>
      </c>
      <c r="G40" s="120">
        <v>214.24</v>
      </c>
      <c r="H40" s="120">
        <v>125</v>
      </c>
      <c r="I40" s="120">
        <v>214.88</v>
      </c>
      <c r="J40" s="120"/>
      <c r="K40" s="120"/>
      <c r="L40" s="120"/>
      <c r="M40" s="120"/>
      <c r="N40" s="120"/>
      <c r="O40" s="120"/>
      <c r="P40" s="120">
        <v>150</v>
      </c>
      <c r="Q40" s="120">
        <v>209.91</v>
      </c>
      <c r="R40" s="120"/>
      <c r="S40" s="120"/>
      <c r="T40" s="120"/>
      <c r="U40" s="120"/>
      <c r="V40" s="120"/>
      <c r="W40" s="120"/>
      <c r="X40" s="174"/>
      <c r="Y40" s="38">
        <f t="shared" si="1"/>
        <v>214.88</v>
      </c>
    </row>
    <row r="41" spans="2:25" ht="12.75">
      <c r="B41" s="183">
        <v>24</v>
      </c>
      <c r="C41" s="126" t="s">
        <v>176</v>
      </c>
      <c r="D41" s="120">
        <v>150</v>
      </c>
      <c r="E41" s="120">
        <v>191.15</v>
      </c>
      <c r="F41" s="120"/>
      <c r="G41" s="120"/>
      <c r="H41" s="120">
        <v>150</v>
      </c>
      <c r="I41" s="120">
        <v>192.98</v>
      </c>
      <c r="J41" s="120"/>
      <c r="K41" s="120"/>
      <c r="L41" s="120">
        <v>125</v>
      </c>
      <c r="M41" s="120">
        <v>184.94</v>
      </c>
      <c r="N41" s="120"/>
      <c r="O41" s="120"/>
      <c r="P41" s="120">
        <v>125</v>
      </c>
      <c r="Q41" s="120">
        <v>194.46</v>
      </c>
      <c r="R41" s="120">
        <v>125</v>
      </c>
      <c r="S41" s="120">
        <v>190.32</v>
      </c>
      <c r="T41" s="120"/>
      <c r="U41" s="120"/>
      <c r="V41" s="120"/>
      <c r="W41" s="120"/>
      <c r="X41" s="36"/>
      <c r="Y41" s="38">
        <f t="shared" si="1"/>
        <v>194.46</v>
      </c>
    </row>
    <row r="42" spans="2:25" ht="12.75">
      <c r="B42" s="183">
        <v>25</v>
      </c>
      <c r="C42" s="126" t="s">
        <v>75</v>
      </c>
      <c r="D42" s="120">
        <v>150</v>
      </c>
      <c r="E42" s="120">
        <v>217.46</v>
      </c>
      <c r="F42" s="120">
        <v>150</v>
      </c>
      <c r="G42" s="120">
        <v>218.82</v>
      </c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74"/>
      <c r="Y42" s="38">
        <f t="shared" si="1"/>
        <v>218.82</v>
      </c>
    </row>
    <row r="43" spans="2:25" ht="12.75" customHeight="1" hidden="1">
      <c r="B43" s="169">
        <v>29</v>
      </c>
      <c r="C43" s="13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36"/>
      <c r="Y43" s="38">
        <f t="shared" si="1"/>
        <v>0</v>
      </c>
    </row>
    <row r="44" spans="2:25" ht="12.75" customHeight="1" hidden="1">
      <c r="B44" s="169">
        <v>30</v>
      </c>
      <c r="C44" s="13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36"/>
      <c r="Y44" s="38">
        <f t="shared" si="1"/>
        <v>0</v>
      </c>
    </row>
    <row r="45" spans="2:25" ht="15.75" customHeight="1" thickBot="1">
      <c r="B45" s="175"/>
      <c r="C45" s="132"/>
      <c r="D45" s="177"/>
      <c r="E45" s="178"/>
      <c r="F45" s="177"/>
      <c r="G45" s="178"/>
      <c r="H45" s="177"/>
      <c r="I45" s="178"/>
      <c r="J45" s="177"/>
      <c r="K45" s="178"/>
      <c r="L45" s="177"/>
      <c r="M45" s="178"/>
      <c r="N45" s="177"/>
      <c r="O45" s="178"/>
      <c r="P45" s="177"/>
      <c r="Q45" s="178"/>
      <c r="R45" s="177"/>
      <c r="S45" s="178"/>
      <c r="T45" s="177"/>
      <c r="U45" s="178"/>
      <c r="V45" s="177"/>
      <c r="W45" s="178"/>
      <c r="X45" s="177"/>
      <c r="Y45" s="178"/>
    </row>
    <row r="46" ht="13.5" thickTop="1"/>
    <row r="47" spans="3:4" ht="12.75">
      <c r="C47" t="s">
        <v>79</v>
      </c>
      <c r="D47" s="24" t="s">
        <v>177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6"/>
  <sheetViews>
    <sheetView tabSelected="1" zoomScale="96" zoomScaleNormal="96" zoomScalePageLayoutView="0" workbookViewId="0" topLeftCell="A1">
      <selection activeCell="O4" sqref="O4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1.8515625" style="0" customWidth="1"/>
    <col min="4" max="4" width="5.140625" style="10" customWidth="1"/>
    <col min="5" max="5" width="9.140625" style="13" customWidth="1"/>
    <col min="6" max="6" width="5.140625" style="10" customWidth="1"/>
    <col min="7" max="7" width="8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5:25" ht="12.75">
      <c r="E1" s="10"/>
      <c r="G1" s="10"/>
      <c r="I1" s="10"/>
      <c r="K1" s="10"/>
      <c r="M1" s="10"/>
      <c r="O1" s="10"/>
      <c r="Q1" s="10"/>
      <c r="S1" s="10"/>
      <c r="U1" s="10"/>
      <c r="W1" s="10"/>
      <c r="X1" s="11"/>
      <c r="Y1" s="10"/>
    </row>
    <row r="2" spans="5:25" ht="20.25">
      <c r="E2" s="44"/>
      <c r="G2" s="10"/>
      <c r="I2" s="10"/>
      <c r="K2" s="10"/>
      <c r="M2" s="10"/>
      <c r="O2" s="10"/>
      <c r="Q2" s="10"/>
      <c r="S2" s="10"/>
      <c r="U2" s="10"/>
      <c r="W2" s="10"/>
      <c r="X2" s="11"/>
      <c r="Y2" s="10"/>
    </row>
    <row r="3" spans="5:25" ht="27">
      <c r="E3" s="23" t="s">
        <v>159</v>
      </c>
      <c r="G3" s="10"/>
      <c r="I3" s="10"/>
      <c r="K3" s="10"/>
      <c r="M3" s="10"/>
      <c r="O3" s="10"/>
      <c r="Q3" s="10"/>
      <c r="S3" s="10"/>
      <c r="U3" s="10"/>
      <c r="W3" s="10"/>
      <c r="X3" s="11"/>
      <c r="Y3" s="10"/>
    </row>
    <row r="4" spans="5:25" ht="12.75">
      <c r="E4" s="10"/>
      <c r="G4" s="10"/>
      <c r="I4" s="10"/>
      <c r="K4" s="10"/>
      <c r="M4" s="10"/>
      <c r="O4" s="10"/>
      <c r="Q4" s="10"/>
      <c r="S4" s="10"/>
      <c r="U4" s="10"/>
      <c r="W4" s="10"/>
      <c r="X4" s="11"/>
      <c r="Y4" s="10"/>
    </row>
    <row r="5" spans="5:26" ht="12.75">
      <c r="E5" s="63" t="s">
        <v>179</v>
      </c>
      <c r="F5" s="63"/>
      <c r="G5" s="24"/>
      <c r="H5" s="75" t="s">
        <v>180</v>
      </c>
      <c r="I5" s="10"/>
      <c r="J5" s="10"/>
      <c r="K5" s="11"/>
      <c r="L5" s="10"/>
      <c r="M5" s="11"/>
      <c r="N5" s="10"/>
      <c r="O5" s="11"/>
      <c r="P5" s="10"/>
      <c r="Q5" s="11"/>
      <c r="R5" s="10"/>
      <c r="S5" s="11"/>
      <c r="T5" s="10"/>
      <c r="U5" s="11"/>
      <c r="V5" s="10"/>
      <c r="W5" s="11"/>
      <c r="X5" s="10"/>
      <c r="Y5" s="11"/>
      <c r="Z5" s="10"/>
    </row>
    <row r="6" spans="5:25" ht="12.75">
      <c r="E6" s="10"/>
      <c r="F6" s="24"/>
      <c r="G6" s="10"/>
      <c r="I6" s="10"/>
      <c r="K6" s="10"/>
      <c r="M6" s="10"/>
      <c r="O6" s="10"/>
      <c r="Q6" s="10"/>
      <c r="S6" s="10"/>
      <c r="U6" s="10"/>
      <c r="W6" s="10"/>
      <c r="X6" s="11"/>
      <c r="Y6" s="10"/>
    </row>
    <row r="7" spans="5:25" ht="13.5" thickBot="1">
      <c r="E7" s="10"/>
      <c r="F7" s="24"/>
      <c r="G7" s="10"/>
      <c r="I7" s="10"/>
      <c r="K7" s="10"/>
      <c r="M7" s="10"/>
      <c r="O7" s="10"/>
      <c r="Q7" s="10"/>
      <c r="S7" s="10"/>
      <c r="U7" s="10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139" t="s">
        <v>35</v>
      </c>
    </row>
    <row r="9" spans="2:25" ht="15.75" customHeight="1" thickBot="1">
      <c r="B9" s="115" t="s">
        <v>21</v>
      </c>
      <c r="C9" s="31" t="s">
        <v>29</v>
      </c>
      <c r="D9" s="116" t="s">
        <v>22</v>
      </c>
      <c r="E9" s="117" t="s">
        <v>23</v>
      </c>
      <c r="F9" s="116" t="s">
        <v>22</v>
      </c>
      <c r="G9" s="117" t="s">
        <v>23</v>
      </c>
      <c r="H9" s="116" t="s">
        <v>22</v>
      </c>
      <c r="I9" s="117" t="s">
        <v>23</v>
      </c>
      <c r="J9" s="116" t="s">
        <v>22</v>
      </c>
      <c r="K9" s="117" t="s">
        <v>23</v>
      </c>
      <c r="L9" s="116" t="s">
        <v>22</v>
      </c>
      <c r="M9" s="117" t="s">
        <v>23</v>
      </c>
      <c r="N9" s="116" t="s">
        <v>22</v>
      </c>
      <c r="O9" s="117" t="s">
        <v>23</v>
      </c>
      <c r="P9" s="116" t="s">
        <v>22</v>
      </c>
      <c r="Q9" s="117" t="s">
        <v>23</v>
      </c>
      <c r="R9" s="116" t="s">
        <v>22</v>
      </c>
      <c r="S9" s="117" t="s">
        <v>23</v>
      </c>
      <c r="T9" s="116" t="s">
        <v>22</v>
      </c>
      <c r="U9" s="117" t="s">
        <v>23</v>
      </c>
      <c r="V9" s="116" t="s">
        <v>22</v>
      </c>
      <c r="W9" s="117" t="s">
        <v>23</v>
      </c>
      <c r="X9" s="116"/>
      <c r="Y9" s="117" t="s">
        <v>34</v>
      </c>
    </row>
    <row r="10" spans="2:25" ht="7.5" customHeight="1" thickTop="1">
      <c r="B10" s="118"/>
      <c r="C10" s="60"/>
      <c r="D10" s="11"/>
      <c r="E10" s="119"/>
      <c r="F10" s="11"/>
      <c r="G10" s="119"/>
      <c r="H10" s="11"/>
      <c r="I10" s="119"/>
      <c r="K10" s="119"/>
      <c r="M10" s="119"/>
      <c r="O10" s="119"/>
      <c r="Q10" s="119"/>
      <c r="S10" s="119"/>
      <c r="U10" s="119"/>
      <c r="W10" s="119"/>
      <c r="X10" s="11"/>
      <c r="Y10" s="119"/>
    </row>
    <row r="11" spans="2:25" ht="12.75">
      <c r="B11" s="183" t="s">
        <v>60</v>
      </c>
      <c r="C11" s="120" t="s">
        <v>82</v>
      </c>
      <c r="D11" s="120">
        <v>125</v>
      </c>
      <c r="E11" s="120">
        <v>95.74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>
        <v>125</v>
      </c>
      <c r="Q11" s="120">
        <v>97.99</v>
      </c>
      <c r="R11" s="120"/>
      <c r="S11" s="120"/>
      <c r="T11" s="120"/>
      <c r="U11" s="120"/>
      <c r="V11" s="120"/>
      <c r="W11" s="120"/>
      <c r="X11" s="36"/>
      <c r="Y11" s="38">
        <f>MAX(E11,G11,I11,K11,M11,O11,Q11,W11,S11,U11)</f>
        <v>97.99</v>
      </c>
    </row>
    <row r="12" spans="2:25" ht="12.75" hidden="1">
      <c r="B12" s="183">
        <v>7</v>
      </c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36"/>
      <c r="Y12" s="38">
        <f>MAX(E12,G12,I12,K12,M12,O12,Q12,W12,S12,U12)</f>
        <v>0</v>
      </c>
    </row>
    <row r="13" spans="2:25" ht="12.75" hidden="1">
      <c r="B13" s="183">
        <v>20</v>
      </c>
      <c r="C13" s="133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36"/>
      <c r="Y13" s="38">
        <f>MAX(E13,G13,I13,K13,M13,O13,Q13,W13,S13)</f>
        <v>0</v>
      </c>
    </row>
    <row r="14" spans="2:25" ht="12.75">
      <c r="B14" s="134" t="s">
        <v>61</v>
      </c>
      <c r="C14" s="135" t="s">
        <v>117</v>
      </c>
      <c r="D14" s="136">
        <v>100</v>
      </c>
      <c r="E14" s="120">
        <v>95.95</v>
      </c>
      <c r="F14" s="120"/>
      <c r="G14" s="120"/>
      <c r="H14" s="120"/>
      <c r="I14" s="120"/>
      <c r="J14" s="120">
        <v>100</v>
      </c>
      <c r="K14" s="120">
        <v>96.38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36"/>
      <c r="Y14" s="38">
        <f aca="true" t="shared" si="0" ref="Y14:Y23">MAX(E14,G14,I14,K14,M14,O14,Q14,W14,S14,U14)</f>
        <v>96.38</v>
      </c>
    </row>
    <row r="15" spans="2:25" ht="12.75">
      <c r="B15" s="183">
        <v>1</v>
      </c>
      <c r="C15" s="137" t="s">
        <v>109</v>
      </c>
      <c r="D15" s="120"/>
      <c r="E15" s="120"/>
      <c r="F15" s="120"/>
      <c r="G15" s="120"/>
      <c r="H15" s="120">
        <v>125</v>
      </c>
      <c r="I15" s="120">
        <v>141.57</v>
      </c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36"/>
      <c r="Y15" s="38">
        <f t="shared" si="0"/>
        <v>141.57</v>
      </c>
    </row>
    <row r="16" spans="2:25" ht="12.75">
      <c r="B16" s="183">
        <v>2</v>
      </c>
      <c r="C16" s="125" t="s">
        <v>88</v>
      </c>
      <c r="D16" s="120">
        <v>150</v>
      </c>
      <c r="E16" s="120">
        <v>213.32</v>
      </c>
      <c r="F16" s="120">
        <v>150</v>
      </c>
      <c r="G16" s="120">
        <v>215.04</v>
      </c>
      <c r="H16" s="120">
        <v>150</v>
      </c>
      <c r="I16" s="120">
        <v>222.28</v>
      </c>
      <c r="J16" s="120">
        <v>125</v>
      </c>
      <c r="K16" s="120">
        <v>208.32</v>
      </c>
      <c r="L16" s="120"/>
      <c r="M16" s="120"/>
      <c r="N16" s="120">
        <v>100</v>
      </c>
      <c r="O16" s="120">
        <v>210.54</v>
      </c>
      <c r="P16" s="120">
        <v>150</v>
      </c>
      <c r="Q16" s="120">
        <v>222.86</v>
      </c>
      <c r="R16" s="120">
        <v>150</v>
      </c>
      <c r="S16" s="120">
        <v>224.33</v>
      </c>
      <c r="T16" s="120"/>
      <c r="U16" s="120"/>
      <c r="V16" s="120"/>
      <c r="W16" s="120"/>
      <c r="X16" s="174"/>
      <c r="Y16" s="38">
        <f t="shared" si="0"/>
        <v>224.33</v>
      </c>
    </row>
    <row r="17" spans="2:25" ht="12.75">
      <c r="B17" s="183">
        <v>3</v>
      </c>
      <c r="C17" s="12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36"/>
      <c r="Y17" s="38">
        <f t="shared" si="0"/>
        <v>0</v>
      </c>
    </row>
    <row r="18" spans="2:25" ht="12.75">
      <c r="B18" s="183">
        <v>4</v>
      </c>
      <c r="C18" s="126" t="s">
        <v>66</v>
      </c>
      <c r="D18" s="120"/>
      <c r="E18" s="120"/>
      <c r="F18" s="120">
        <v>175</v>
      </c>
      <c r="G18" s="120">
        <v>204.03</v>
      </c>
      <c r="H18" s="120">
        <v>150</v>
      </c>
      <c r="I18" s="120">
        <v>230.28</v>
      </c>
      <c r="J18" s="120"/>
      <c r="K18" s="120"/>
      <c r="L18" s="120"/>
      <c r="M18" s="120"/>
      <c r="N18" s="120"/>
      <c r="O18" s="120"/>
      <c r="P18" s="120">
        <v>125</v>
      </c>
      <c r="Q18" s="120">
        <v>223.66</v>
      </c>
      <c r="R18" s="120"/>
      <c r="S18" s="120"/>
      <c r="T18" s="120"/>
      <c r="U18" s="120"/>
      <c r="V18" s="120"/>
      <c r="W18" s="120"/>
      <c r="X18" s="174"/>
      <c r="Y18" s="38">
        <f t="shared" si="0"/>
        <v>230.28</v>
      </c>
    </row>
    <row r="19" spans="2:25" ht="12.75">
      <c r="B19" s="183">
        <v>5</v>
      </c>
      <c r="C19" t="s">
        <v>104</v>
      </c>
      <c r="D19" s="120">
        <v>150</v>
      </c>
      <c r="E19" s="120">
        <v>153.53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36"/>
      <c r="Y19" s="38">
        <f t="shared" si="0"/>
        <v>153.53</v>
      </c>
    </row>
    <row r="20" spans="2:25" ht="12.75">
      <c r="B20" s="183">
        <v>6</v>
      </c>
      <c r="C20" s="125" t="s">
        <v>69</v>
      </c>
      <c r="D20" s="120">
        <v>125</v>
      </c>
      <c r="E20" s="120">
        <v>209.99</v>
      </c>
      <c r="F20" s="120">
        <v>125</v>
      </c>
      <c r="G20" s="120">
        <v>214.91</v>
      </c>
      <c r="H20" s="120">
        <v>150</v>
      </c>
      <c r="I20" s="120">
        <v>218.18</v>
      </c>
      <c r="J20" s="120">
        <v>150</v>
      </c>
      <c r="K20" s="120">
        <v>212.63</v>
      </c>
      <c r="L20" s="120">
        <v>100</v>
      </c>
      <c r="M20" s="120">
        <v>212.39</v>
      </c>
      <c r="N20" s="120">
        <v>100</v>
      </c>
      <c r="O20" s="120">
        <v>219.6</v>
      </c>
      <c r="P20" s="120">
        <v>125</v>
      </c>
      <c r="Q20" s="120">
        <v>219.08</v>
      </c>
      <c r="R20" s="120">
        <v>125</v>
      </c>
      <c r="S20" s="120">
        <v>219.23</v>
      </c>
      <c r="T20" s="120"/>
      <c r="U20" s="120"/>
      <c r="V20" s="120"/>
      <c r="W20" s="120"/>
      <c r="X20" s="174"/>
      <c r="Y20" s="38">
        <f t="shared" si="0"/>
        <v>219.6</v>
      </c>
    </row>
    <row r="21" spans="2:25" ht="12.75">
      <c r="B21" s="183">
        <v>7</v>
      </c>
      <c r="C21" s="126" t="s">
        <v>80</v>
      </c>
      <c r="D21" s="120">
        <v>150</v>
      </c>
      <c r="E21" s="120">
        <v>201.39</v>
      </c>
      <c r="F21" s="120">
        <v>150</v>
      </c>
      <c r="G21" s="120">
        <v>205.76</v>
      </c>
      <c r="H21" s="120"/>
      <c r="I21" s="120"/>
      <c r="J21" s="120">
        <v>150</v>
      </c>
      <c r="K21" s="120">
        <v>210.36</v>
      </c>
      <c r="L21" s="120"/>
      <c r="M21" s="120"/>
      <c r="N21" s="120">
        <v>125</v>
      </c>
      <c r="O21" s="120">
        <v>221.22</v>
      </c>
      <c r="P21" s="120"/>
      <c r="Q21" s="120"/>
      <c r="R21" s="120"/>
      <c r="S21" s="120"/>
      <c r="T21" s="120"/>
      <c r="U21" s="120"/>
      <c r="V21" s="120"/>
      <c r="W21" s="120"/>
      <c r="X21" s="174"/>
      <c r="Y21" s="38">
        <f t="shared" si="0"/>
        <v>221.22</v>
      </c>
    </row>
    <row r="22" spans="2:25" ht="12.75">
      <c r="B22" s="183">
        <v>8</v>
      </c>
      <c r="C22" s="126" t="s">
        <v>120</v>
      </c>
      <c r="D22" s="120">
        <v>175</v>
      </c>
      <c r="E22" s="120">
        <v>191.87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>
        <v>125</v>
      </c>
      <c r="Q22" s="120">
        <v>188.52</v>
      </c>
      <c r="R22" s="120"/>
      <c r="S22" s="120"/>
      <c r="T22" s="120"/>
      <c r="U22" s="120"/>
      <c r="V22" s="120"/>
      <c r="W22" s="120"/>
      <c r="X22" s="174"/>
      <c r="Y22" s="38">
        <f t="shared" si="0"/>
        <v>191.87</v>
      </c>
    </row>
    <row r="23" spans="2:25" ht="12.75">
      <c r="B23" s="183">
        <v>9</v>
      </c>
      <c r="C23" s="125" t="s">
        <v>131</v>
      </c>
      <c r="D23" s="120"/>
      <c r="E23" s="120"/>
      <c r="F23" s="120"/>
      <c r="G23" s="120"/>
      <c r="H23" s="120">
        <v>100</v>
      </c>
      <c r="I23" s="120">
        <v>160.93</v>
      </c>
      <c r="J23" s="120">
        <v>100</v>
      </c>
      <c r="K23" s="120">
        <v>170.38</v>
      </c>
      <c r="L23" s="120"/>
      <c r="M23" s="120"/>
      <c r="N23" s="120">
        <v>100</v>
      </c>
      <c r="O23" s="120">
        <v>166.62</v>
      </c>
      <c r="P23" s="120"/>
      <c r="Q23" s="120"/>
      <c r="R23" s="120"/>
      <c r="S23" s="120"/>
      <c r="T23" s="120"/>
      <c r="U23" s="120"/>
      <c r="V23" s="120"/>
      <c r="W23" s="120"/>
      <c r="X23" s="36"/>
      <c r="Y23" s="38">
        <f t="shared" si="0"/>
        <v>170.38</v>
      </c>
    </row>
    <row r="24" spans="2:25" ht="12.75">
      <c r="B24" s="183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80"/>
      <c r="Y24" s="142"/>
    </row>
    <row r="25" spans="2:25" ht="12.75" hidden="1">
      <c r="B25" s="183" t="s">
        <v>43</v>
      </c>
      <c r="C25" s="129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36"/>
      <c r="Y25" s="38">
        <f>MAX(E25,G25,I25,K25,M25,O25,Q25,W25,S25,U25)</f>
        <v>0</v>
      </c>
    </row>
    <row r="26" spans="2:25" ht="12.75">
      <c r="B26" s="183">
        <v>16</v>
      </c>
      <c r="C26" s="126" t="s">
        <v>85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36"/>
      <c r="Y26" s="38">
        <f>MAX(E26,G26,I26,K26,M26,O26,Q26,W26,S26)</f>
        <v>0</v>
      </c>
    </row>
    <row r="27" spans="2:25" ht="12.75">
      <c r="B27" s="183">
        <v>17</v>
      </c>
      <c r="C27" s="125" t="s">
        <v>129</v>
      </c>
      <c r="D27" s="120"/>
      <c r="E27" s="120"/>
      <c r="F27" s="120">
        <v>150</v>
      </c>
      <c r="G27" s="120">
        <v>147.28</v>
      </c>
      <c r="H27" s="120"/>
      <c r="I27" s="120"/>
      <c r="J27" s="120"/>
      <c r="K27" s="120"/>
      <c r="L27" s="120"/>
      <c r="M27" s="120"/>
      <c r="N27" s="120">
        <v>150</v>
      </c>
      <c r="O27" s="120">
        <v>155.57</v>
      </c>
      <c r="P27" s="120"/>
      <c r="Q27" s="120"/>
      <c r="R27" s="120"/>
      <c r="S27" s="120"/>
      <c r="T27" s="120"/>
      <c r="U27" s="120"/>
      <c r="V27" s="120"/>
      <c r="W27" s="120"/>
      <c r="X27" s="174"/>
      <c r="Y27" s="38">
        <f>MAX(E27,G27,I27,K27,M27,O27,Q27,W27,S27)</f>
        <v>155.57</v>
      </c>
    </row>
    <row r="28" spans="2:25" ht="12.75" hidden="1">
      <c r="B28" s="183">
        <v>12</v>
      </c>
      <c r="C28" s="126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36"/>
      <c r="Y28" s="38">
        <f>MAX(E28,G28,I28,K28,M28,O28,Q28,W28,S28,U28)</f>
        <v>0</v>
      </c>
    </row>
    <row r="29" spans="2:25" ht="12.75" hidden="1">
      <c r="B29" s="183">
        <v>13</v>
      </c>
      <c r="C29" s="126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74"/>
      <c r="Y29" s="38">
        <f>MAX(E29,G29,I29,K29,M29,O29,Q29,W29,S29,U29)</f>
        <v>0</v>
      </c>
    </row>
    <row r="30" spans="2:25" ht="12.75" hidden="1">
      <c r="B30" s="183">
        <v>14</v>
      </c>
      <c r="C30" s="126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36"/>
      <c r="Y30" s="38">
        <f>MAX(E30,G30,I30,K30,M30,O30,Q30,W30,S30,U30)</f>
        <v>0</v>
      </c>
    </row>
    <row r="31" spans="2:25" ht="12" customHeight="1">
      <c r="B31" s="183">
        <v>18</v>
      </c>
      <c r="C31" s="126" t="s">
        <v>87</v>
      </c>
      <c r="D31" s="120">
        <v>125</v>
      </c>
      <c r="E31" s="120">
        <v>175.09</v>
      </c>
      <c r="F31" s="120">
        <v>125</v>
      </c>
      <c r="G31" s="120">
        <v>187.55</v>
      </c>
      <c r="H31" s="120">
        <v>125</v>
      </c>
      <c r="I31" s="120">
        <v>190.07</v>
      </c>
      <c r="J31" s="120"/>
      <c r="K31" s="120"/>
      <c r="L31" s="120">
        <v>125</v>
      </c>
      <c r="M31" s="120">
        <v>184.03</v>
      </c>
      <c r="N31" s="120">
        <v>100</v>
      </c>
      <c r="O31" s="120">
        <v>191.43</v>
      </c>
      <c r="P31" s="120">
        <v>100</v>
      </c>
      <c r="Q31" s="120">
        <v>194.93</v>
      </c>
      <c r="R31" s="120"/>
      <c r="S31" s="120"/>
      <c r="T31" s="120"/>
      <c r="U31" s="120"/>
      <c r="V31" s="120"/>
      <c r="W31" s="120"/>
      <c r="X31" s="36"/>
      <c r="Y31" s="38">
        <f aca="true" t="shared" si="1" ref="Y31:Y40">MAX(E31,G31,I31,K31,M31,O31,Q31,W31,S31)</f>
        <v>194.93</v>
      </c>
    </row>
    <row r="32" spans="2:25" ht="7.5" customHeight="1" hidden="1">
      <c r="B32" s="183" t="s">
        <v>43</v>
      </c>
      <c r="C32" s="126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36"/>
      <c r="Y32" s="38">
        <f t="shared" si="1"/>
        <v>0</v>
      </c>
    </row>
    <row r="33" spans="2:25" ht="12.75">
      <c r="B33" s="183">
        <v>19</v>
      </c>
      <c r="C33" s="126" t="s">
        <v>81</v>
      </c>
      <c r="D33" s="120">
        <v>150</v>
      </c>
      <c r="E33" s="120">
        <v>187.6</v>
      </c>
      <c r="F33" s="120"/>
      <c r="G33" s="120"/>
      <c r="H33" s="120">
        <v>150</v>
      </c>
      <c r="I33" s="120">
        <v>182.9</v>
      </c>
      <c r="J33" s="120"/>
      <c r="K33" s="120"/>
      <c r="L33" s="120">
        <v>125</v>
      </c>
      <c r="M33" s="120">
        <v>191.54</v>
      </c>
      <c r="N33" s="120">
        <v>100</v>
      </c>
      <c r="O33" s="120">
        <v>195.41</v>
      </c>
      <c r="P33" s="120">
        <v>100</v>
      </c>
      <c r="Q33" s="120">
        <v>193.16</v>
      </c>
      <c r="R33" s="120">
        <v>100</v>
      </c>
      <c r="S33" s="120">
        <v>200.7</v>
      </c>
      <c r="T33" s="120"/>
      <c r="U33" s="120"/>
      <c r="V33" s="120"/>
      <c r="W33" s="120"/>
      <c r="X33" s="174"/>
      <c r="Y33" s="38">
        <f t="shared" si="1"/>
        <v>200.7</v>
      </c>
    </row>
    <row r="34" spans="2:25" ht="12.75">
      <c r="B34" s="183">
        <v>20</v>
      </c>
      <c r="C34" s="126" t="s">
        <v>73</v>
      </c>
      <c r="D34" s="120">
        <v>150</v>
      </c>
      <c r="E34" s="120">
        <v>197.87</v>
      </c>
      <c r="F34" s="120">
        <v>150</v>
      </c>
      <c r="G34" s="120">
        <v>202.96</v>
      </c>
      <c r="H34" s="120">
        <v>125</v>
      </c>
      <c r="I34" s="120">
        <v>216.26</v>
      </c>
      <c r="J34" s="120"/>
      <c r="K34" s="120"/>
      <c r="L34" s="120">
        <v>100</v>
      </c>
      <c r="M34" s="120">
        <v>209.85</v>
      </c>
      <c r="N34" s="120"/>
      <c r="O34" s="120"/>
      <c r="P34" s="120">
        <v>100</v>
      </c>
      <c r="Q34" s="120">
        <v>216</v>
      </c>
      <c r="R34" s="120">
        <v>100</v>
      </c>
      <c r="S34" s="120">
        <v>212.6</v>
      </c>
      <c r="T34" s="120"/>
      <c r="U34" s="120"/>
      <c r="V34" s="120"/>
      <c r="W34" s="120"/>
      <c r="X34" s="174"/>
      <c r="Y34" s="38">
        <f t="shared" si="1"/>
        <v>216.26</v>
      </c>
    </row>
    <row r="35" spans="2:25" ht="12.75">
      <c r="B35" s="183">
        <v>21</v>
      </c>
      <c r="C35" s="126" t="s">
        <v>130</v>
      </c>
      <c r="D35" s="120">
        <v>150</v>
      </c>
      <c r="E35" s="120">
        <v>192.86</v>
      </c>
      <c r="F35" s="120"/>
      <c r="G35" s="120"/>
      <c r="H35" s="120"/>
      <c r="I35" s="120"/>
      <c r="J35" s="120">
        <v>125</v>
      </c>
      <c r="K35" s="120">
        <v>199.67</v>
      </c>
      <c r="L35" s="120">
        <v>125</v>
      </c>
      <c r="M35" s="120">
        <v>199.66</v>
      </c>
      <c r="N35" s="120">
        <v>100</v>
      </c>
      <c r="O35" s="120">
        <v>187</v>
      </c>
      <c r="P35" s="120"/>
      <c r="Q35" s="120"/>
      <c r="R35" s="120"/>
      <c r="S35" s="120"/>
      <c r="T35" s="120"/>
      <c r="U35" s="120"/>
      <c r="V35" s="120"/>
      <c r="W35" s="120"/>
      <c r="X35" s="174"/>
      <c r="Y35" s="38">
        <f t="shared" si="1"/>
        <v>199.67</v>
      </c>
    </row>
    <row r="36" spans="2:25" ht="12.75">
      <c r="B36" s="183">
        <v>22</v>
      </c>
      <c r="C36" s="126" t="s">
        <v>74</v>
      </c>
      <c r="D36" s="120"/>
      <c r="E36" s="120"/>
      <c r="F36" s="120">
        <v>100</v>
      </c>
      <c r="G36" s="120">
        <v>216.67</v>
      </c>
      <c r="H36" s="120"/>
      <c r="I36" s="120"/>
      <c r="J36" s="120">
        <v>150</v>
      </c>
      <c r="K36" s="120">
        <v>204.6</v>
      </c>
      <c r="L36" s="120">
        <v>150</v>
      </c>
      <c r="M36" s="120">
        <v>212.71</v>
      </c>
      <c r="N36" s="120">
        <v>150</v>
      </c>
      <c r="O36" s="120">
        <v>222.16</v>
      </c>
      <c r="P36" s="120"/>
      <c r="Q36" s="120"/>
      <c r="R36" s="120">
        <v>150</v>
      </c>
      <c r="S36" s="120">
        <v>233.12</v>
      </c>
      <c r="T36" s="120"/>
      <c r="U36" s="120"/>
      <c r="V36" s="120"/>
      <c r="W36" s="120"/>
      <c r="X36" s="36"/>
      <c r="Y36" s="38">
        <f t="shared" si="1"/>
        <v>233.12</v>
      </c>
    </row>
    <row r="37" spans="2:25" ht="12.75">
      <c r="B37" s="183">
        <v>23</v>
      </c>
      <c r="C37" s="125" t="s">
        <v>75</v>
      </c>
      <c r="D37" s="120"/>
      <c r="E37" s="120"/>
      <c r="F37" s="120"/>
      <c r="G37" s="120"/>
      <c r="H37" s="120">
        <v>100</v>
      </c>
      <c r="I37" s="120">
        <v>236.94</v>
      </c>
      <c r="J37" s="120"/>
      <c r="K37" s="120"/>
      <c r="L37" s="120">
        <v>125</v>
      </c>
      <c r="M37" s="120">
        <v>234.52</v>
      </c>
      <c r="N37" s="120"/>
      <c r="O37" s="120"/>
      <c r="P37" s="120">
        <v>125</v>
      </c>
      <c r="Q37" s="120">
        <v>236.24</v>
      </c>
      <c r="R37" s="120"/>
      <c r="S37" s="120"/>
      <c r="T37" s="120"/>
      <c r="U37" s="120"/>
      <c r="V37" s="120"/>
      <c r="W37" s="120"/>
      <c r="X37" s="174"/>
      <c r="Y37" s="38">
        <f t="shared" si="1"/>
        <v>236.94</v>
      </c>
    </row>
    <row r="38" spans="2:25" ht="12.75" hidden="1">
      <c r="B38" s="183">
        <v>28</v>
      </c>
      <c r="C38" s="121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74"/>
      <c r="Y38" s="38">
        <f t="shared" si="1"/>
        <v>0</v>
      </c>
    </row>
    <row r="39" spans="2:25" ht="12.75" hidden="1">
      <c r="B39" s="183">
        <v>29</v>
      </c>
      <c r="C39" s="121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36"/>
      <c r="Y39" s="38">
        <f t="shared" si="1"/>
        <v>0</v>
      </c>
    </row>
    <row r="40" spans="2:25" ht="12.75">
      <c r="B40" s="183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80"/>
      <c r="Y40" s="38">
        <f t="shared" si="1"/>
        <v>0</v>
      </c>
    </row>
    <row r="41" spans="2:25" ht="12.75" customHeight="1" hidden="1">
      <c r="B41" s="183">
        <v>31</v>
      </c>
      <c r="C41" s="131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36"/>
      <c r="Y41" s="38">
        <f>MAX(E41,G41,I41,K41,M41,O41,Q41,W41,S41)</f>
        <v>0</v>
      </c>
    </row>
    <row r="42" spans="2:25" ht="12.75" customHeight="1" hidden="1">
      <c r="B42" s="183">
        <v>32</v>
      </c>
      <c r="C42" s="121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36"/>
      <c r="Y42" s="38">
        <f>MAX(E42,G42,I42,K42,M42,O42,Q42,W42,S42)</f>
        <v>0</v>
      </c>
    </row>
    <row r="43" spans="2:25" ht="12.75" customHeight="1" hidden="1">
      <c r="B43" s="183"/>
      <c r="C43" s="131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36"/>
      <c r="Y43" s="38">
        <f>MAX(E43,G43,I43,K43,M43,O43,Q43,W43,S43)</f>
        <v>0</v>
      </c>
    </row>
    <row r="44" spans="2:25" ht="12.75" customHeight="1" thickBot="1">
      <c r="B44" s="175"/>
      <c r="C44" s="132"/>
      <c r="D44" s="177"/>
      <c r="E44" s="178"/>
      <c r="F44" s="177"/>
      <c r="G44" s="178"/>
      <c r="H44" s="177"/>
      <c r="I44" s="178"/>
      <c r="J44" s="177"/>
      <c r="K44" s="178"/>
      <c r="L44" s="177"/>
      <c r="M44" s="178"/>
      <c r="N44" s="177"/>
      <c r="O44" s="178"/>
      <c r="P44" s="177"/>
      <c r="Q44" s="178"/>
      <c r="R44" s="177"/>
      <c r="S44" s="178"/>
      <c r="T44" s="177"/>
      <c r="U44" s="178"/>
      <c r="V44" s="177"/>
      <c r="W44" s="178"/>
      <c r="X44" s="177"/>
      <c r="Y44" s="178"/>
    </row>
    <row r="45" ht="13.5" thickTop="1"/>
    <row r="46" spans="3:4" ht="12.75">
      <c r="C46" t="s">
        <v>181</v>
      </c>
      <c r="D46" s="24"/>
    </row>
  </sheetData>
  <sheetProtection/>
  <printOptions/>
  <pageMargins left="0.7" right="0.7" top="0.75" bottom="0.75" header="0.3" footer="0.3"/>
  <pageSetup fitToHeight="1" fitToWidth="1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zoomScale="134" zoomScaleNormal="134" zoomScalePageLayoutView="0" workbookViewId="0" topLeftCell="A1">
      <selection activeCell="G5" sqref="G5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1.8515625" style="0" customWidth="1"/>
    <col min="4" max="4" width="5.140625" style="10" customWidth="1"/>
    <col min="5" max="5" width="9.140625" style="13" customWidth="1"/>
    <col min="6" max="6" width="5.140625" style="10" customWidth="1"/>
    <col min="7" max="7" width="8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5:25" ht="12.75">
      <c r="E1" s="10"/>
      <c r="G1" s="10"/>
      <c r="I1" s="10"/>
      <c r="K1" s="10"/>
      <c r="M1" s="10"/>
      <c r="O1" s="10"/>
      <c r="Q1" s="10"/>
      <c r="S1" s="10"/>
      <c r="U1" s="10"/>
      <c r="W1" s="10"/>
      <c r="X1" s="11"/>
      <c r="Y1" s="10"/>
    </row>
    <row r="2" spans="5:25" ht="20.25">
      <c r="E2" s="44"/>
      <c r="G2" s="10"/>
      <c r="I2" s="10"/>
      <c r="K2" s="10"/>
      <c r="M2" s="10"/>
      <c r="O2" s="10"/>
      <c r="Q2" s="10"/>
      <c r="S2" s="10"/>
      <c r="U2" s="10"/>
      <c r="W2" s="10"/>
      <c r="X2" s="11"/>
      <c r="Y2" s="10"/>
    </row>
    <row r="3" spans="5:25" ht="27">
      <c r="E3" s="23" t="s">
        <v>160</v>
      </c>
      <c r="G3" s="10"/>
      <c r="I3" s="10"/>
      <c r="K3" s="10"/>
      <c r="M3" s="10"/>
      <c r="O3" s="10"/>
      <c r="Q3" s="10"/>
      <c r="S3" s="10"/>
      <c r="U3" s="10"/>
      <c r="W3" s="10"/>
      <c r="X3" s="11"/>
      <c r="Y3" s="10"/>
    </row>
    <row r="4" spans="5:25" ht="12.75">
      <c r="E4" s="10"/>
      <c r="G4" s="10"/>
      <c r="I4" s="10"/>
      <c r="K4" s="10"/>
      <c r="M4" s="10"/>
      <c r="O4" s="10"/>
      <c r="Q4" s="10"/>
      <c r="S4" s="10"/>
      <c r="U4" s="10"/>
      <c r="W4" s="10"/>
      <c r="X4" s="11"/>
      <c r="Y4" s="10"/>
    </row>
    <row r="5" spans="5:25" ht="12.75">
      <c r="E5" s="63"/>
      <c r="F5" s="24"/>
      <c r="G5" s="75" t="s">
        <v>167</v>
      </c>
      <c r="I5" s="10"/>
      <c r="K5" s="10"/>
      <c r="M5" s="10"/>
      <c r="O5" s="10"/>
      <c r="Q5" s="10"/>
      <c r="S5" s="10"/>
      <c r="U5" s="10"/>
      <c r="W5" s="10"/>
      <c r="X5" s="11"/>
      <c r="Y5" s="10"/>
    </row>
    <row r="6" spans="5:25" ht="12.75">
      <c r="E6" s="10"/>
      <c r="F6" s="24"/>
      <c r="G6" s="10"/>
      <c r="I6" s="10"/>
      <c r="K6" s="10"/>
      <c r="M6" s="10"/>
      <c r="O6" s="10"/>
      <c r="Q6" s="10"/>
      <c r="S6" s="10"/>
      <c r="U6" s="10"/>
      <c r="W6" s="10"/>
      <c r="X6" s="11"/>
      <c r="Y6" s="10"/>
    </row>
    <row r="7" spans="5:25" ht="13.5" thickBot="1">
      <c r="E7" s="10"/>
      <c r="F7" s="24"/>
      <c r="G7" s="10"/>
      <c r="I7" s="10"/>
      <c r="K7" s="10"/>
      <c r="M7" s="10"/>
      <c r="O7" s="10"/>
      <c r="Q7" s="10"/>
      <c r="S7" s="10"/>
      <c r="U7" s="10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61" t="s">
        <v>35</v>
      </c>
    </row>
    <row r="9" spans="2:25" ht="15.75" customHeight="1" thickBot="1">
      <c r="B9" s="115" t="s">
        <v>21</v>
      </c>
      <c r="C9" s="31" t="s">
        <v>29</v>
      </c>
      <c r="D9" s="116" t="s">
        <v>22</v>
      </c>
      <c r="E9" s="117" t="s">
        <v>23</v>
      </c>
      <c r="F9" s="116" t="s">
        <v>22</v>
      </c>
      <c r="G9" s="117" t="s">
        <v>23</v>
      </c>
      <c r="H9" s="116" t="s">
        <v>22</v>
      </c>
      <c r="I9" s="117" t="s">
        <v>23</v>
      </c>
      <c r="J9" s="116" t="s">
        <v>22</v>
      </c>
      <c r="K9" s="117" t="s">
        <v>23</v>
      </c>
      <c r="L9" s="116" t="s">
        <v>22</v>
      </c>
      <c r="M9" s="117" t="s">
        <v>23</v>
      </c>
      <c r="N9" s="116" t="s">
        <v>22</v>
      </c>
      <c r="O9" s="117" t="s">
        <v>23</v>
      </c>
      <c r="P9" s="116" t="s">
        <v>22</v>
      </c>
      <c r="Q9" s="117" t="s">
        <v>23</v>
      </c>
      <c r="R9" s="116" t="s">
        <v>22</v>
      </c>
      <c r="S9" s="117" t="s">
        <v>23</v>
      </c>
      <c r="T9" s="116" t="s">
        <v>22</v>
      </c>
      <c r="U9" s="117" t="s">
        <v>23</v>
      </c>
      <c r="V9" s="116" t="s">
        <v>22</v>
      </c>
      <c r="W9" s="117" t="s">
        <v>23</v>
      </c>
      <c r="X9" s="116"/>
      <c r="Y9" s="117" t="s">
        <v>34</v>
      </c>
    </row>
    <row r="10" spans="2:25" ht="7.5" customHeight="1" thickTop="1">
      <c r="B10" s="118"/>
      <c r="C10" s="60"/>
      <c r="D10" s="11"/>
      <c r="E10" s="119"/>
      <c r="F10" s="11"/>
      <c r="G10" s="119"/>
      <c r="H10" s="11"/>
      <c r="I10" s="119"/>
      <c r="K10" s="119"/>
      <c r="M10" s="119"/>
      <c r="O10" s="119"/>
      <c r="Q10" s="119"/>
      <c r="S10" s="119"/>
      <c r="U10" s="119"/>
      <c r="W10" s="119"/>
      <c r="X10" s="11"/>
      <c r="Y10" s="119"/>
    </row>
    <row r="11" spans="2:25" ht="12.75">
      <c r="B11" s="143" t="s">
        <v>60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36"/>
      <c r="Y11" s="38">
        <f>MAX(E11,G11,I11,K11,M11,O11,Q11,W11,S11,U11)</f>
        <v>0</v>
      </c>
    </row>
    <row r="12" spans="2:25" ht="12.75" hidden="1">
      <c r="B12" s="143">
        <v>7</v>
      </c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36"/>
      <c r="Y12" s="38">
        <f>MAX(E12,G12,I12,K12,M12,O12,Q12,W12,S12,U12)</f>
        <v>0</v>
      </c>
    </row>
    <row r="13" spans="2:25" ht="12.75" hidden="1">
      <c r="B13" s="143">
        <v>20</v>
      </c>
      <c r="C13" s="133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36"/>
      <c r="Y13" s="38">
        <f>MAX(E13,G13,I13,K13,M13,O13,Q13,W13,S13)</f>
        <v>0</v>
      </c>
    </row>
    <row r="14" spans="2:25" ht="12.75">
      <c r="B14" s="134" t="s">
        <v>61</v>
      </c>
      <c r="C14" s="129"/>
      <c r="D14" s="136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36"/>
      <c r="Y14" s="38">
        <f aca="true" t="shared" si="0" ref="Y14:Y25">MAX(E14,G14,I14,K14,M14,O14,Q14,W14,S14,U14)</f>
        <v>0</v>
      </c>
    </row>
    <row r="15" spans="2:25" ht="12.75">
      <c r="B15" s="143" t="s">
        <v>100</v>
      </c>
      <c r="C15" s="123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36"/>
      <c r="Y15" s="38">
        <f t="shared" si="0"/>
        <v>0</v>
      </c>
    </row>
    <row r="16" spans="2:25" ht="12.75">
      <c r="B16" s="143">
        <v>1</v>
      </c>
      <c r="C16" s="124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36"/>
      <c r="Y16" s="38">
        <f t="shared" si="0"/>
        <v>0</v>
      </c>
    </row>
    <row r="17" spans="2:25" ht="12.75">
      <c r="B17" s="143">
        <v>2</v>
      </c>
      <c r="C17" s="125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40"/>
      <c r="Y17" s="38">
        <f t="shared" si="0"/>
        <v>0</v>
      </c>
    </row>
    <row r="18" spans="2:25" ht="12.75">
      <c r="B18" s="143">
        <v>3</v>
      </c>
      <c r="C18" s="12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36"/>
      <c r="Y18" s="38">
        <f t="shared" si="0"/>
        <v>0</v>
      </c>
    </row>
    <row r="19" spans="2:25" ht="12.75">
      <c r="B19" s="143">
        <v>4</v>
      </c>
      <c r="C19" s="12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40"/>
      <c r="Y19" s="38">
        <f t="shared" si="0"/>
        <v>0</v>
      </c>
    </row>
    <row r="20" spans="2:25" ht="12.75">
      <c r="B20" s="143">
        <v>5</v>
      </c>
      <c r="C20" s="12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36"/>
      <c r="Y20" s="38">
        <f t="shared" si="0"/>
        <v>0</v>
      </c>
    </row>
    <row r="21" spans="2:25" ht="12.75">
      <c r="B21" s="143">
        <v>6</v>
      </c>
      <c r="C21" s="125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40"/>
      <c r="Y21" s="38">
        <f t="shared" si="0"/>
        <v>0</v>
      </c>
    </row>
    <row r="22" spans="2:25" ht="12.75">
      <c r="B22" s="143">
        <v>7</v>
      </c>
      <c r="C22" s="125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40"/>
      <c r="Y22" s="38">
        <f t="shared" si="0"/>
        <v>0</v>
      </c>
    </row>
    <row r="23" spans="2:25" ht="12.75">
      <c r="B23" s="143">
        <v>8</v>
      </c>
      <c r="C23" s="12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40"/>
      <c r="Y23" s="38">
        <f t="shared" si="0"/>
        <v>0</v>
      </c>
    </row>
    <row r="24" spans="2:25" ht="12.75">
      <c r="B24" s="143">
        <v>9</v>
      </c>
      <c r="C24" s="126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36"/>
      <c r="Y24" s="38">
        <f t="shared" si="0"/>
        <v>0</v>
      </c>
    </row>
    <row r="25" spans="2:25" ht="12.75">
      <c r="B25" s="143">
        <v>10</v>
      </c>
      <c r="C25" s="12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36"/>
      <c r="Y25" s="38">
        <f t="shared" si="0"/>
        <v>0</v>
      </c>
    </row>
    <row r="26" spans="2:25" ht="12.75">
      <c r="B26" s="143">
        <v>11</v>
      </c>
      <c r="C26" s="12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36"/>
      <c r="Y26" s="38">
        <f>MAX(E26,G26,I26,K26,M26,O26,Q26,W26,S26,U26)</f>
        <v>0</v>
      </c>
    </row>
    <row r="27" spans="2:25" ht="12.75">
      <c r="B27" s="143">
        <v>12</v>
      </c>
      <c r="C27" s="12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40"/>
      <c r="Y27" s="38">
        <f>MAX(E27,G27,I27,K27,M27,O27,Q27,W27,S27,U27)</f>
        <v>0</v>
      </c>
    </row>
    <row r="28" spans="2:25" ht="12.75">
      <c r="B28" s="143"/>
      <c r="C28" s="127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173"/>
    </row>
    <row r="29" spans="2:25" ht="12.75">
      <c r="B29" s="143" t="s">
        <v>103</v>
      </c>
      <c r="C29" s="12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36"/>
      <c r="Y29" s="38">
        <f>MAX(E29,G29,I29,K29,M29,O29,Q29,W29,S29,U29)</f>
        <v>0</v>
      </c>
    </row>
    <row r="30" spans="2:25" ht="12.75">
      <c r="B30" s="143" t="s">
        <v>108</v>
      </c>
      <c r="C30" s="129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36"/>
      <c r="Y30" s="38">
        <f>MAX(E30,G30,I30,K30,M30,O30,Q30,W30,S30,U30)</f>
        <v>0</v>
      </c>
    </row>
    <row r="31" spans="2:25" ht="12.75">
      <c r="B31" s="143">
        <v>16</v>
      </c>
      <c r="C31" s="126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36"/>
      <c r="Y31" s="38">
        <f>MAX(E31,G31,I31,K31,M31,O31,Q31,W31,S31)</f>
        <v>0</v>
      </c>
    </row>
    <row r="32" spans="2:25" ht="12.75">
      <c r="B32" s="143">
        <v>17</v>
      </c>
      <c r="C32" s="125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40"/>
      <c r="Y32" s="38">
        <f>MAX(E32,G32,I32,K32,M32,O32,Q32,W32,S32)</f>
        <v>0</v>
      </c>
    </row>
    <row r="33" spans="2:25" ht="12.75" hidden="1">
      <c r="B33" s="143">
        <v>12</v>
      </c>
      <c r="C33" s="126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36"/>
      <c r="Y33" s="38">
        <f>MAX(E33,G33,I33,K33,M33,O33,Q33,W33,S33,U33)</f>
        <v>0</v>
      </c>
    </row>
    <row r="34" spans="2:25" ht="12.75" hidden="1">
      <c r="B34" s="143">
        <v>13</v>
      </c>
      <c r="C34" s="126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40"/>
      <c r="Y34" s="38">
        <f>MAX(E34,G34,I34,K34,M34,O34,Q34,W34,S34,U34)</f>
        <v>0</v>
      </c>
    </row>
    <row r="35" spans="2:25" ht="12.75" hidden="1">
      <c r="B35" s="143">
        <v>14</v>
      </c>
      <c r="C35" s="126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36"/>
      <c r="Y35" s="38">
        <f>MAX(E35,G35,I35,K35,M35,O35,Q35,W35,S35,U35)</f>
        <v>0</v>
      </c>
    </row>
    <row r="36" spans="2:25" ht="12" customHeight="1">
      <c r="B36" s="143">
        <v>18</v>
      </c>
      <c r="C36" s="126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36"/>
      <c r="Y36" s="38">
        <f aca="true" t="shared" si="1" ref="Y36:Y46">MAX(E36,G36,I36,K36,M36,O36,Q36,W36,S36)</f>
        <v>0</v>
      </c>
    </row>
    <row r="37" spans="2:25" ht="7.5" customHeight="1" hidden="1">
      <c r="B37" s="143" t="s">
        <v>43</v>
      </c>
      <c r="C37" s="126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36"/>
      <c r="Y37" s="38">
        <f t="shared" si="1"/>
        <v>0</v>
      </c>
    </row>
    <row r="38" spans="2:25" ht="12.75">
      <c r="B38" s="143">
        <v>19</v>
      </c>
      <c r="C38" s="126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40"/>
      <c r="Y38" s="38">
        <f t="shared" si="1"/>
        <v>0</v>
      </c>
    </row>
    <row r="39" spans="2:25" ht="12.75">
      <c r="B39" s="143">
        <v>20</v>
      </c>
      <c r="C39" s="126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40"/>
      <c r="Y39" s="38">
        <f t="shared" si="1"/>
        <v>0</v>
      </c>
    </row>
    <row r="40" spans="2:25" ht="12.75">
      <c r="B40" s="143">
        <v>21</v>
      </c>
      <c r="C40" s="126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40"/>
      <c r="Y40" s="38">
        <f t="shared" si="1"/>
        <v>0</v>
      </c>
    </row>
    <row r="41" spans="2:25" ht="12.75">
      <c r="B41" s="143">
        <v>22</v>
      </c>
      <c r="C41" s="126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36"/>
      <c r="Y41" s="38">
        <f t="shared" si="1"/>
        <v>0</v>
      </c>
    </row>
    <row r="42" spans="2:25" ht="12.75">
      <c r="B42" s="143">
        <v>23</v>
      </c>
      <c r="C42" s="125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40"/>
      <c r="Y42" s="38">
        <f t="shared" si="1"/>
        <v>0</v>
      </c>
    </row>
    <row r="43" spans="2:25" ht="12.75">
      <c r="B43" s="143">
        <v>24</v>
      </c>
      <c r="C43" s="126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36"/>
      <c r="Y43" s="38">
        <f t="shared" si="1"/>
        <v>0</v>
      </c>
    </row>
    <row r="44" spans="2:25" ht="12.75">
      <c r="B44" s="143">
        <v>25</v>
      </c>
      <c r="C44" s="126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40"/>
      <c r="Y44" s="38">
        <f t="shared" si="1"/>
        <v>0</v>
      </c>
    </row>
    <row r="45" spans="2:25" ht="12.75">
      <c r="B45" s="143">
        <v>26</v>
      </c>
      <c r="C45" s="12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36"/>
      <c r="Y45" s="38">
        <f t="shared" si="1"/>
        <v>0</v>
      </c>
    </row>
    <row r="46" spans="2:25" ht="12.75">
      <c r="B46" s="169">
        <v>27</v>
      </c>
      <c r="C46" s="12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36"/>
      <c r="Y46" s="38">
        <f t="shared" si="1"/>
        <v>0</v>
      </c>
    </row>
    <row r="48" spans="3:4" ht="12.75">
      <c r="C48" t="s">
        <v>79</v>
      </c>
      <c r="D48" s="24"/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3"/>
  <sheetViews>
    <sheetView zoomScale="124" zoomScaleNormal="124" zoomScalePageLayoutView="0" workbookViewId="0" topLeftCell="A1">
      <selection activeCell="G5" sqref="G5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1.8515625" style="0" customWidth="1"/>
    <col min="4" max="4" width="5.140625" style="10" customWidth="1"/>
    <col min="5" max="5" width="9.140625" style="13" customWidth="1"/>
    <col min="6" max="6" width="5.140625" style="10" customWidth="1"/>
    <col min="7" max="7" width="8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2:25" ht="12.75">
      <c r="B1"/>
      <c r="D1"/>
      <c r="E1" s="10"/>
      <c r="F1"/>
      <c r="G1" s="10"/>
      <c r="H1"/>
      <c r="I1" s="10"/>
      <c r="J1"/>
      <c r="K1" s="10"/>
      <c r="L1"/>
      <c r="M1" s="10"/>
      <c r="N1"/>
      <c r="O1" s="10"/>
      <c r="P1"/>
      <c r="Q1" s="10"/>
      <c r="R1"/>
      <c r="S1" s="10"/>
      <c r="T1"/>
      <c r="U1" s="10"/>
      <c r="V1"/>
      <c r="W1" s="10"/>
      <c r="X1" s="11"/>
      <c r="Y1" s="10"/>
    </row>
    <row r="2" spans="2:25" ht="20.25">
      <c r="B2"/>
      <c r="D2"/>
      <c r="E2" s="44"/>
      <c r="F2"/>
      <c r="G2" s="10"/>
      <c r="H2"/>
      <c r="I2" s="10"/>
      <c r="J2"/>
      <c r="K2" s="10"/>
      <c r="L2"/>
      <c r="M2" s="10"/>
      <c r="N2"/>
      <c r="O2" s="10"/>
      <c r="P2"/>
      <c r="Q2" s="10"/>
      <c r="R2"/>
      <c r="S2" s="10"/>
      <c r="T2"/>
      <c r="U2" s="10"/>
      <c r="V2"/>
      <c r="W2" s="10"/>
      <c r="X2" s="11"/>
      <c r="Y2" s="10"/>
    </row>
    <row r="3" spans="2:25" ht="27">
      <c r="B3"/>
      <c r="D3"/>
      <c r="E3" s="23" t="s">
        <v>161</v>
      </c>
      <c r="F3"/>
      <c r="G3" s="10"/>
      <c r="H3"/>
      <c r="I3" s="10"/>
      <c r="J3"/>
      <c r="K3" s="10"/>
      <c r="L3"/>
      <c r="M3" s="10"/>
      <c r="N3"/>
      <c r="O3" s="10"/>
      <c r="P3"/>
      <c r="Q3" s="10"/>
      <c r="R3"/>
      <c r="S3" s="10"/>
      <c r="T3"/>
      <c r="U3" s="10"/>
      <c r="V3"/>
      <c r="W3" s="10"/>
      <c r="X3" s="11"/>
      <c r="Y3" s="10"/>
    </row>
    <row r="4" spans="2:25" ht="12.75">
      <c r="B4"/>
      <c r="D4"/>
      <c r="E4" s="10"/>
      <c r="F4"/>
      <c r="G4" s="10"/>
      <c r="H4"/>
      <c r="I4" s="10"/>
      <c r="J4"/>
      <c r="K4" s="10"/>
      <c r="L4"/>
      <c r="M4" s="10"/>
      <c r="N4"/>
      <c r="O4" s="10"/>
      <c r="P4"/>
      <c r="Q4" s="10"/>
      <c r="R4"/>
      <c r="S4" s="10"/>
      <c r="T4"/>
      <c r="U4" s="10"/>
      <c r="V4"/>
      <c r="W4" s="10"/>
      <c r="X4" s="11"/>
      <c r="Y4" s="10"/>
    </row>
    <row r="5" spans="2:25" ht="12.75">
      <c r="B5"/>
      <c r="D5"/>
      <c r="E5" s="63"/>
      <c r="F5" s="24"/>
      <c r="G5" s="75" t="s">
        <v>166</v>
      </c>
      <c r="H5"/>
      <c r="I5" s="10"/>
      <c r="J5"/>
      <c r="K5" s="10"/>
      <c r="L5"/>
      <c r="M5" s="10"/>
      <c r="N5"/>
      <c r="O5" s="10"/>
      <c r="P5"/>
      <c r="Q5" s="10"/>
      <c r="R5"/>
      <c r="S5" s="10"/>
      <c r="T5"/>
      <c r="U5" s="10"/>
      <c r="V5"/>
      <c r="W5" s="10"/>
      <c r="X5" s="11"/>
      <c r="Y5" s="10"/>
    </row>
    <row r="6" spans="2:25" ht="12.75">
      <c r="B6"/>
      <c r="D6"/>
      <c r="E6" s="10"/>
      <c r="F6" s="24"/>
      <c r="G6" s="10"/>
      <c r="H6"/>
      <c r="I6" s="10"/>
      <c r="J6"/>
      <c r="K6" s="10"/>
      <c r="L6"/>
      <c r="M6" s="10"/>
      <c r="N6"/>
      <c r="O6" s="10"/>
      <c r="P6"/>
      <c r="Q6" s="10"/>
      <c r="R6"/>
      <c r="S6" s="10"/>
      <c r="T6"/>
      <c r="U6" s="10"/>
      <c r="V6"/>
      <c r="W6" s="10"/>
      <c r="X6" s="11"/>
      <c r="Y6" s="10"/>
    </row>
    <row r="7" spans="2:25" ht="13.5" thickBot="1">
      <c r="B7"/>
      <c r="D7"/>
      <c r="E7" s="10"/>
      <c r="F7" s="24"/>
      <c r="G7" s="10"/>
      <c r="H7"/>
      <c r="I7" s="10"/>
      <c r="J7"/>
      <c r="K7" s="10"/>
      <c r="L7"/>
      <c r="M7" s="10"/>
      <c r="N7"/>
      <c r="O7" s="10"/>
      <c r="P7"/>
      <c r="Q7" s="10"/>
      <c r="R7"/>
      <c r="S7" s="10"/>
      <c r="T7"/>
      <c r="U7" s="10"/>
      <c r="V7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61" t="s">
        <v>35</v>
      </c>
    </row>
    <row r="9" spans="2:25" ht="15.75" customHeight="1" thickBot="1">
      <c r="B9" s="30" t="s">
        <v>21</v>
      </c>
      <c r="C9" s="31" t="s">
        <v>29</v>
      </c>
      <c r="D9" s="32" t="s">
        <v>22</v>
      </c>
      <c r="E9" s="33" t="s">
        <v>23</v>
      </c>
      <c r="F9" s="32" t="s">
        <v>22</v>
      </c>
      <c r="G9" s="33" t="s">
        <v>23</v>
      </c>
      <c r="H9" s="32" t="s">
        <v>22</v>
      </c>
      <c r="I9" s="33" t="s">
        <v>23</v>
      </c>
      <c r="J9" s="32" t="s">
        <v>22</v>
      </c>
      <c r="K9" s="33" t="s">
        <v>23</v>
      </c>
      <c r="L9" s="32" t="s">
        <v>22</v>
      </c>
      <c r="M9" s="33" t="s">
        <v>23</v>
      </c>
      <c r="N9" s="32" t="s">
        <v>22</v>
      </c>
      <c r="O9" s="33" t="s">
        <v>23</v>
      </c>
      <c r="P9" s="32" t="s">
        <v>22</v>
      </c>
      <c r="Q9" s="33" t="s">
        <v>23</v>
      </c>
      <c r="R9" s="32" t="s">
        <v>22</v>
      </c>
      <c r="S9" s="33" t="s">
        <v>23</v>
      </c>
      <c r="T9" s="32" t="s">
        <v>22</v>
      </c>
      <c r="U9" s="33" t="s">
        <v>23</v>
      </c>
      <c r="V9" s="32" t="s">
        <v>22</v>
      </c>
      <c r="W9" s="33" t="s">
        <v>23</v>
      </c>
      <c r="X9" s="32"/>
      <c r="Y9" s="33" t="s">
        <v>34</v>
      </c>
    </row>
    <row r="10" spans="2:25" ht="7.5" customHeight="1" thickTop="1">
      <c r="B10" s="55"/>
      <c r="C10" s="60"/>
      <c r="D10" s="56"/>
      <c r="E10" s="57"/>
      <c r="F10" s="56"/>
      <c r="G10" s="57"/>
      <c r="H10" s="56"/>
      <c r="I10" s="57"/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56"/>
      <c r="U10" s="57"/>
      <c r="V10" s="56"/>
      <c r="W10" s="57"/>
      <c r="X10" s="56"/>
      <c r="Y10" s="57"/>
    </row>
    <row r="11" spans="2:32" ht="12.75">
      <c r="B11" s="183" t="s">
        <v>60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  <c r="Y11" s="38">
        <v>128.43</v>
      </c>
      <c r="AF11" s="45"/>
    </row>
    <row r="12" spans="2:32" ht="12.75" hidden="1">
      <c r="B12" s="183">
        <v>7</v>
      </c>
      <c r="C12" s="18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8">
        <v>0</v>
      </c>
      <c r="AF12" s="45"/>
    </row>
    <row r="13" spans="2:32" ht="12.75" hidden="1">
      <c r="B13" s="183">
        <v>20</v>
      </c>
      <c r="C13" s="182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  <c r="Y13" s="38">
        <v>0</v>
      </c>
      <c r="AF13" s="45"/>
    </row>
    <row r="14" spans="2:32" ht="12.75">
      <c r="B14" s="183" t="s">
        <v>61</v>
      </c>
      <c r="C14" s="86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8">
        <v>72.96</v>
      </c>
      <c r="AF14" s="45"/>
    </row>
    <row r="15" spans="2:32" ht="12.75">
      <c r="B15" s="183" t="s">
        <v>100</v>
      </c>
      <c r="C15" s="15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/>
      <c r="Y15" s="38">
        <v>101.34</v>
      </c>
      <c r="AF15" s="45"/>
    </row>
    <row r="16" spans="2:32" ht="12.75">
      <c r="B16" s="183">
        <v>1</v>
      </c>
      <c r="C16" s="18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38">
        <v>161.55</v>
      </c>
      <c r="AF16" s="45"/>
    </row>
    <row r="17" spans="2:32" ht="12.75">
      <c r="B17" s="183">
        <v>2</v>
      </c>
      <c r="C17" s="18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74"/>
      <c r="Y17" s="38">
        <v>155.89</v>
      </c>
      <c r="AF17" s="45"/>
    </row>
    <row r="18" spans="2:32" ht="12.75">
      <c r="B18" s="183">
        <v>3</v>
      </c>
      <c r="C18" s="18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8">
        <v>177.3</v>
      </c>
      <c r="AF18" s="45"/>
    </row>
    <row r="19" spans="2:32" ht="12.75">
      <c r="B19" s="183">
        <v>4</v>
      </c>
      <c r="C19" s="18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174"/>
      <c r="Y19" s="38">
        <v>208.74</v>
      </c>
      <c r="AF19" s="45"/>
    </row>
    <row r="20" spans="2:32" ht="12.75">
      <c r="B20" s="183">
        <v>5</v>
      </c>
      <c r="C20" s="18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8">
        <v>215.37</v>
      </c>
      <c r="AF20" s="45"/>
    </row>
    <row r="21" spans="2:32" ht="12.75">
      <c r="B21" s="183">
        <v>6</v>
      </c>
      <c r="C21" s="18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174"/>
      <c r="Y21" s="38">
        <v>0</v>
      </c>
      <c r="AF21" s="45"/>
    </row>
    <row r="22" spans="2:32" ht="12.75">
      <c r="B22" s="183">
        <v>7</v>
      </c>
      <c r="C22" s="18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74"/>
      <c r="Y22" s="38">
        <v>219.58</v>
      </c>
      <c r="AF22" s="45"/>
    </row>
    <row r="23" spans="2:32" ht="12.75">
      <c r="B23" s="183">
        <v>8</v>
      </c>
      <c r="C23" s="18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174"/>
      <c r="Y23" s="38">
        <v>216.33</v>
      </c>
      <c r="AF23" s="45"/>
    </row>
    <row r="24" spans="2:32" ht="12.75">
      <c r="B24" s="183">
        <v>9</v>
      </c>
      <c r="C24" s="18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8">
        <v>188.08</v>
      </c>
      <c r="AF24" s="45"/>
    </row>
    <row r="25" spans="2:32" ht="12.75">
      <c r="B25" s="183">
        <v>10</v>
      </c>
      <c r="C25" s="18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8">
        <v>169.63</v>
      </c>
      <c r="AF25" s="45"/>
    </row>
    <row r="26" spans="2:32" ht="12.75">
      <c r="B26" s="183">
        <v>11</v>
      </c>
      <c r="C26" s="18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8">
        <v>186.96</v>
      </c>
      <c r="AF26" s="45"/>
    </row>
    <row r="27" spans="2:32" ht="12.75">
      <c r="B27" s="183">
        <v>12</v>
      </c>
      <c r="C27" s="18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8">
        <v>177.61</v>
      </c>
      <c r="AF27" s="45"/>
    </row>
    <row r="28" spans="2:32" ht="12" customHeight="1">
      <c r="B28" s="183"/>
      <c r="C28" s="187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  <c r="Y28" s="38"/>
      <c r="AF28" s="45"/>
    </row>
    <row r="29" spans="2:32" ht="7.5" customHeight="1" hidden="1">
      <c r="B29" s="183">
        <v>16</v>
      </c>
      <c r="C29" s="185"/>
      <c r="D29" s="35">
        <v>100</v>
      </c>
      <c r="E29" s="35">
        <v>132.48</v>
      </c>
      <c r="F29" s="35"/>
      <c r="G29" s="35"/>
      <c r="H29" s="35"/>
      <c r="I29" s="35"/>
      <c r="J29" s="35">
        <v>100</v>
      </c>
      <c r="K29" s="35">
        <v>141.2</v>
      </c>
      <c r="L29" s="35">
        <v>100</v>
      </c>
      <c r="M29" s="35">
        <v>145.82</v>
      </c>
      <c r="N29" s="35"/>
      <c r="O29" s="35"/>
      <c r="P29" s="35">
        <v>100</v>
      </c>
      <c r="Q29" s="35">
        <v>142.97</v>
      </c>
      <c r="R29" s="35">
        <v>100</v>
      </c>
      <c r="S29" s="35">
        <v>149.19</v>
      </c>
      <c r="T29" s="35"/>
      <c r="U29" s="35"/>
      <c r="V29" s="35"/>
      <c r="W29" s="35"/>
      <c r="X29" s="36"/>
      <c r="Y29" s="38">
        <v>149.19</v>
      </c>
      <c r="AF29" s="45"/>
    </row>
    <row r="30" spans="2:32" ht="12.75">
      <c r="B30" s="183">
        <v>17</v>
      </c>
      <c r="C30" s="18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8">
        <v>194.54</v>
      </c>
      <c r="AF30" s="45"/>
    </row>
    <row r="31" spans="2:32" ht="12.75">
      <c r="B31" s="183">
        <v>18</v>
      </c>
      <c r="C31" s="18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74"/>
      <c r="Y31" s="38">
        <v>167.81</v>
      </c>
      <c r="AF31" s="45"/>
    </row>
    <row r="32" spans="2:32" ht="12.75">
      <c r="B32" s="183">
        <v>19</v>
      </c>
      <c r="C32" s="18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8">
        <v>202.84</v>
      </c>
      <c r="AF32" s="45"/>
    </row>
    <row r="33" spans="2:32" ht="12.75">
      <c r="B33" s="183">
        <v>20</v>
      </c>
      <c r="C33" s="18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74"/>
      <c r="Y33" s="38">
        <v>171.94</v>
      </c>
      <c r="AF33" s="45"/>
    </row>
    <row r="34" spans="2:32" ht="12.75">
      <c r="B34" s="183">
        <v>21</v>
      </c>
      <c r="C34" s="18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74"/>
      <c r="Y34" s="38">
        <v>191.69</v>
      </c>
      <c r="AF34" s="45"/>
    </row>
    <row r="35" spans="2:32" ht="12.75">
      <c r="B35" s="183">
        <v>22</v>
      </c>
      <c r="C35" s="18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8">
        <v>214.44</v>
      </c>
      <c r="AF35" s="45"/>
    </row>
    <row r="36" spans="2:32" ht="12.75">
      <c r="B36" s="183">
        <v>23</v>
      </c>
      <c r="C36" s="18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174"/>
      <c r="Y36" s="38">
        <v>218.02</v>
      </c>
      <c r="AF36" s="45"/>
    </row>
    <row r="37" spans="2:32" ht="12.75" customHeight="1">
      <c r="B37" s="183">
        <v>24</v>
      </c>
      <c r="C37" s="18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8">
        <v>178.11</v>
      </c>
      <c r="AF37" s="45"/>
    </row>
    <row r="38" spans="2:32" ht="12.75">
      <c r="B38" s="183">
        <v>25</v>
      </c>
      <c r="C38" s="18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74"/>
      <c r="Y38" s="38">
        <v>212.39</v>
      </c>
      <c r="AF38" s="45"/>
    </row>
    <row r="39" spans="2:32" ht="12.75">
      <c r="B39" s="183">
        <v>26</v>
      </c>
      <c r="C39" s="18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8">
        <v>212.16</v>
      </c>
      <c r="AF39" s="45"/>
    </row>
    <row r="40" spans="2:25" ht="12.75">
      <c r="B40" s="183">
        <v>27</v>
      </c>
      <c r="C40" s="18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38">
        <v>233.47</v>
      </c>
    </row>
    <row r="41" spans="2:25" ht="13.5" thickBot="1">
      <c r="B41" s="175"/>
      <c r="C41" s="176"/>
      <c r="D41" s="177"/>
      <c r="E41" s="178"/>
      <c r="F41" s="177"/>
      <c r="G41" s="178"/>
      <c r="H41" s="177"/>
      <c r="I41" s="178"/>
      <c r="J41" s="177"/>
      <c r="K41" s="178"/>
      <c r="L41" s="177"/>
      <c r="M41" s="178"/>
      <c r="N41" s="177"/>
      <c r="O41" s="178"/>
      <c r="P41" s="177"/>
      <c r="Q41" s="178"/>
      <c r="R41" s="177"/>
      <c r="S41" s="178"/>
      <c r="T41" s="177"/>
      <c r="U41" s="178"/>
      <c r="V41" s="177"/>
      <c r="W41" s="178"/>
      <c r="X41" s="177"/>
      <c r="Y41" s="178"/>
    </row>
    <row r="42" spans="2:23" ht="13.5" thickTop="1">
      <c r="B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2:23" ht="12.75">
      <c r="B43"/>
      <c r="C43" t="s">
        <v>79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</sheetData>
  <sheetProtection selectLockedCells="1" selectUnlockedCells="1"/>
  <printOptions gridLines="1"/>
  <pageMargins left="0.3597222222222222" right="0.5" top="0.9840277777777777" bottom="0.9840277777777777" header="0.5118055555555555" footer="0.5118055555555555"/>
  <pageSetup fitToHeight="1" fitToWidth="1" horizontalDpi="300" verticalDpi="3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Y47"/>
  <sheetViews>
    <sheetView zoomScale="118" zoomScaleNormal="118" zoomScalePageLayoutView="0" workbookViewId="0" topLeftCell="A1">
      <selection activeCell="E6" sqref="E6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1.8515625" style="0" customWidth="1"/>
    <col min="4" max="4" width="5.140625" style="10" customWidth="1"/>
    <col min="5" max="5" width="9.140625" style="13" customWidth="1"/>
    <col min="6" max="6" width="5.140625" style="10" customWidth="1"/>
    <col min="7" max="7" width="8.28125" style="13" customWidth="1"/>
    <col min="8" max="8" width="5.140625" style="10" customWidth="1"/>
    <col min="9" max="9" width="8.28125" style="13" customWidth="1"/>
    <col min="10" max="10" width="5.140625" style="11" customWidth="1"/>
    <col min="11" max="11" width="8.28125" style="13" customWidth="1"/>
    <col min="12" max="12" width="5.140625" style="11" customWidth="1"/>
    <col min="13" max="13" width="8.28125" style="13" customWidth="1"/>
    <col min="14" max="14" width="5.140625" style="11" customWidth="1"/>
    <col min="15" max="15" width="8.28125" style="13" customWidth="1"/>
    <col min="16" max="16" width="5.140625" style="11" customWidth="1"/>
    <col min="17" max="17" width="8.28125" style="13" customWidth="1"/>
    <col min="18" max="18" width="5.140625" style="11" customWidth="1"/>
    <col min="19" max="19" width="8.28125" style="13" customWidth="1"/>
    <col min="20" max="20" width="5.140625" style="11" hidden="1" customWidth="1"/>
    <col min="21" max="21" width="8.28125" style="13" hidden="1" customWidth="1"/>
    <col min="22" max="22" width="5.140625" style="11" hidden="1" customWidth="1"/>
    <col min="23" max="23" width="8.28125" style="13" hidden="1" customWidth="1"/>
    <col min="24" max="24" width="1.1484375" style="0" customWidth="1"/>
    <col min="25" max="25" width="9.28125" style="0" customWidth="1"/>
    <col min="27" max="27" width="11.28125" style="0" customWidth="1"/>
    <col min="29" max="29" width="12.140625" style="0" customWidth="1"/>
    <col min="31" max="31" width="3.28125" style="0" customWidth="1"/>
  </cols>
  <sheetData>
    <row r="1" spans="5:25" ht="12.75">
      <c r="E1" s="10"/>
      <c r="G1" s="10"/>
      <c r="I1" s="10"/>
      <c r="K1" s="10"/>
      <c r="M1" s="10"/>
      <c r="O1" s="10"/>
      <c r="Q1" s="10"/>
      <c r="S1" s="10"/>
      <c r="U1" s="10"/>
      <c r="W1" s="10"/>
      <c r="X1" s="11"/>
      <c r="Y1" s="10"/>
    </row>
    <row r="2" spans="5:25" ht="20.25">
      <c r="E2" s="44"/>
      <c r="G2" s="10"/>
      <c r="I2" s="10"/>
      <c r="K2" s="10"/>
      <c r="M2" s="10"/>
      <c r="O2" s="10"/>
      <c r="Q2" s="10"/>
      <c r="S2" s="10"/>
      <c r="U2" s="10"/>
      <c r="W2" s="10"/>
      <c r="X2" s="11"/>
      <c r="Y2" s="10"/>
    </row>
    <row r="3" spans="5:25" ht="27">
      <c r="E3" s="23" t="s">
        <v>162</v>
      </c>
      <c r="G3" s="10"/>
      <c r="I3" s="10"/>
      <c r="K3" s="10"/>
      <c r="M3" s="10"/>
      <c r="O3" s="10"/>
      <c r="Q3" s="10"/>
      <c r="S3" s="10"/>
      <c r="U3" s="10"/>
      <c r="W3" s="10"/>
      <c r="X3" s="11"/>
      <c r="Y3" s="10"/>
    </row>
    <row r="4" spans="5:25" ht="12.75">
      <c r="E4" s="10"/>
      <c r="G4" s="10"/>
      <c r="I4" s="10"/>
      <c r="K4" s="10"/>
      <c r="M4" s="10"/>
      <c r="O4" s="10"/>
      <c r="Q4" s="10"/>
      <c r="S4" s="10"/>
      <c r="U4" s="10"/>
      <c r="W4" s="10"/>
      <c r="X4" s="11"/>
      <c r="Y4" s="10"/>
    </row>
    <row r="5" spans="5:25" ht="12.75">
      <c r="E5" s="63"/>
      <c r="F5" s="24"/>
      <c r="G5" s="75" t="s">
        <v>164</v>
      </c>
      <c r="I5" s="10"/>
      <c r="K5" s="10"/>
      <c r="M5" s="10"/>
      <c r="O5" s="10"/>
      <c r="Q5" s="10"/>
      <c r="S5" s="10"/>
      <c r="U5" s="10"/>
      <c r="W5" s="10"/>
      <c r="X5" s="11"/>
      <c r="Y5" s="10"/>
    </row>
    <row r="6" spans="5:25" ht="12.75">
      <c r="E6" s="10"/>
      <c r="F6" s="24"/>
      <c r="G6" s="10"/>
      <c r="I6" s="10"/>
      <c r="K6" s="10"/>
      <c r="M6" s="10"/>
      <c r="O6" s="10"/>
      <c r="Q6" s="10"/>
      <c r="S6" s="10"/>
      <c r="U6" s="10"/>
      <c r="W6" s="10"/>
      <c r="X6" s="11"/>
      <c r="Y6" s="10"/>
    </row>
    <row r="7" spans="5:25" ht="13.5" thickBot="1">
      <c r="E7" s="10"/>
      <c r="F7" s="24"/>
      <c r="G7" s="10"/>
      <c r="I7" s="10"/>
      <c r="K7" s="10"/>
      <c r="M7" s="10"/>
      <c r="O7" s="10"/>
      <c r="Q7" s="10"/>
      <c r="S7" s="10"/>
      <c r="U7" s="10"/>
      <c r="W7" s="10"/>
      <c r="X7" s="11"/>
      <c r="Y7" s="10"/>
    </row>
    <row r="8" spans="2:25" ht="13.5" thickTop="1">
      <c r="B8" s="25"/>
      <c r="C8" s="26"/>
      <c r="D8" s="27"/>
      <c r="E8" s="28" t="s">
        <v>13</v>
      </c>
      <c r="F8" s="29"/>
      <c r="G8" s="28" t="s">
        <v>14</v>
      </c>
      <c r="H8" s="29"/>
      <c r="I8" s="28" t="s">
        <v>15</v>
      </c>
      <c r="J8" s="29"/>
      <c r="K8" s="28" t="s">
        <v>16</v>
      </c>
      <c r="L8" s="29"/>
      <c r="M8" s="28" t="s">
        <v>17</v>
      </c>
      <c r="N8" s="29"/>
      <c r="O8" s="28" t="s">
        <v>18</v>
      </c>
      <c r="P8" s="29"/>
      <c r="Q8" s="28" t="s">
        <v>19</v>
      </c>
      <c r="R8" s="29"/>
      <c r="S8" s="28" t="s">
        <v>20</v>
      </c>
      <c r="T8" s="29"/>
      <c r="U8" s="28" t="s">
        <v>30</v>
      </c>
      <c r="V8" s="29"/>
      <c r="W8" s="28" t="s">
        <v>78</v>
      </c>
      <c r="X8" s="29"/>
      <c r="Y8" s="61" t="s">
        <v>35</v>
      </c>
    </row>
    <row r="9" spans="2:25" ht="15.75" customHeight="1" thickBot="1">
      <c r="B9" s="115" t="s">
        <v>21</v>
      </c>
      <c r="C9" s="31" t="s">
        <v>29</v>
      </c>
      <c r="D9" s="116" t="s">
        <v>22</v>
      </c>
      <c r="E9" s="117" t="s">
        <v>23</v>
      </c>
      <c r="F9" s="116" t="s">
        <v>22</v>
      </c>
      <c r="G9" s="117" t="s">
        <v>23</v>
      </c>
      <c r="H9" s="116" t="s">
        <v>22</v>
      </c>
      <c r="I9" s="117" t="s">
        <v>23</v>
      </c>
      <c r="J9" s="116" t="s">
        <v>22</v>
      </c>
      <c r="K9" s="117" t="s">
        <v>23</v>
      </c>
      <c r="L9" s="116" t="s">
        <v>22</v>
      </c>
      <c r="M9" s="117" t="s">
        <v>23</v>
      </c>
      <c r="N9" s="116" t="s">
        <v>22</v>
      </c>
      <c r="O9" s="117" t="s">
        <v>23</v>
      </c>
      <c r="P9" s="116" t="s">
        <v>22</v>
      </c>
      <c r="Q9" s="117" t="s">
        <v>23</v>
      </c>
      <c r="R9" s="116" t="s">
        <v>22</v>
      </c>
      <c r="S9" s="117" t="s">
        <v>23</v>
      </c>
      <c r="T9" s="116" t="s">
        <v>22</v>
      </c>
      <c r="U9" s="117" t="s">
        <v>23</v>
      </c>
      <c r="V9" s="116" t="s">
        <v>22</v>
      </c>
      <c r="W9" s="117" t="s">
        <v>23</v>
      </c>
      <c r="X9" s="116"/>
      <c r="Y9" s="117" t="s">
        <v>34</v>
      </c>
    </row>
    <row r="10" spans="2:25" ht="7.5" customHeight="1" thickTop="1">
      <c r="B10" s="118"/>
      <c r="C10" s="60"/>
      <c r="D10" s="11"/>
      <c r="E10" s="119"/>
      <c r="F10" s="11"/>
      <c r="G10" s="119"/>
      <c r="H10" s="11"/>
      <c r="I10" s="119"/>
      <c r="K10" s="119"/>
      <c r="M10" s="119"/>
      <c r="O10" s="119"/>
      <c r="Q10" s="119"/>
      <c r="S10" s="119"/>
      <c r="U10" s="119"/>
      <c r="W10" s="119"/>
      <c r="X10" s="11"/>
      <c r="Y10" s="119"/>
    </row>
    <row r="11" spans="2:25" ht="12.75">
      <c r="B11" s="183" t="s">
        <v>60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36"/>
      <c r="Y11" s="38">
        <f>MAX(E11,G11,I11,K11,M11,O11,Q11,W11,S11,U11)</f>
        <v>0</v>
      </c>
    </row>
    <row r="12" spans="2:25" ht="12.75" hidden="1">
      <c r="B12" s="183">
        <v>7</v>
      </c>
      <c r="C12" s="121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36"/>
      <c r="Y12" s="38">
        <f>MAX(E12,G12,I12,K12,M12,O12,Q12,W12,S12,U12)</f>
        <v>0</v>
      </c>
    </row>
    <row r="13" spans="2:25" ht="12.75" hidden="1">
      <c r="B13" s="183">
        <v>20</v>
      </c>
      <c r="C13" s="122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36"/>
      <c r="Y13" s="38">
        <f>MAX(E13,G13,I13,K13,M13,O13,Q13,W13,S13)</f>
        <v>0</v>
      </c>
    </row>
    <row r="14" spans="2:25" ht="12.75">
      <c r="B14" s="183" t="s">
        <v>61</v>
      </c>
      <c r="C14" s="123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36"/>
      <c r="Y14" s="38">
        <f aca="true" t="shared" si="0" ref="Y14:Y25">MAX(E14,G14,I14,K14,M14,O14,Q14,W14,S14,U14)</f>
        <v>0</v>
      </c>
    </row>
    <row r="15" spans="2:25" ht="12.75">
      <c r="B15" s="183">
        <v>1</v>
      </c>
      <c r="C15" s="124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36"/>
      <c r="Y15" s="38">
        <f t="shared" si="0"/>
        <v>0</v>
      </c>
    </row>
    <row r="16" spans="2:25" ht="12.75">
      <c r="B16" s="183">
        <v>2</v>
      </c>
      <c r="C16" s="125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74"/>
      <c r="Y16" s="38">
        <f t="shared" si="0"/>
        <v>0</v>
      </c>
    </row>
    <row r="17" spans="2:25" ht="12.75">
      <c r="B17" s="183">
        <v>3</v>
      </c>
      <c r="C17" s="12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36"/>
      <c r="Y17" s="38">
        <f t="shared" si="0"/>
        <v>0</v>
      </c>
    </row>
    <row r="18" spans="2:25" ht="12.75">
      <c r="B18" s="183">
        <v>4</v>
      </c>
      <c r="C18" s="12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74"/>
      <c r="Y18" s="38">
        <f t="shared" si="0"/>
        <v>0</v>
      </c>
    </row>
    <row r="19" spans="2:25" ht="12.75">
      <c r="B19" s="183">
        <v>5</v>
      </c>
      <c r="C19" s="12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36"/>
      <c r="Y19" s="38">
        <f t="shared" si="0"/>
        <v>0</v>
      </c>
    </row>
    <row r="20" spans="2:25" ht="12.75">
      <c r="B20" s="183">
        <v>6</v>
      </c>
      <c r="C20" s="125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74"/>
      <c r="Y20" s="38">
        <f t="shared" si="0"/>
        <v>0</v>
      </c>
    </row>
    <row r="21" spans="2:25" ht="12.75">
      <c r="B21" s="183">
        <v>7</v>
      </c>
      <c r="C21" s="125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74"/>
      <c r="Y21" s="38">
        <f t="shared" si="0"/>
        <v>0</v>
      </c>
    </row>
    <row r="22" spans="2:25" ht="12.75">
      <c r="B22" s="183">
        <v>8</v>
      </c>
      <c r="C22" s="12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74"/>
      <c r="Y22" s="38">
        <f t="shared" si="0"/>
        <v>0</v>
      </c>
    </row>
    <row r="23" spans="2:25" ht="12.75">
      <c r="B23" s="183">
        <v>9</v>
      </c>
      <c r="C23" s="12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36"/>
      <c r="Y23" s="38">
        <f t="shared" si="0"/>
        <v>0</v>
      </c>
    </row>
    <row r="24" spans="2:25" ht="12.75">
      <c r="B24" s="183">
        <v>10</v>
      </c>
      <c r="C24" s="126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74"/>
      <c r="Y24" s="38">
        <f t="shared" si="0"/>
        <v>0</v>
      </c>
    </row>
    <row r="25" spans="2:25" ht="12.75">
      <c r="B25" s="183">
        <v>11</v>
      </c>
      <c r="C25" s="12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74"/>
      <c r="Y25" s="38">
        <f t="shared" si="0"/>
        <v>0</v>
      </c>
    </row>
    <row r="26" spans="2:25" ht="12.75">
      <c r="B26" s="183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80"/>
      <c r="Y26" s="142"/>
    </row>
    <row r="27" spans="2:25" ht="12.75">
      <c r="B27" s="183" t="s">
        <v>100</v>
      </c>
      <c r="C27" s="129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36"/>
      <c r="Y27" s="38">
        <f>MAX(E27,G27,I27,K27,M27,O27,Q27,W27,S27,U27)</f>
        <v>0</v>
      </c>
    </row>
    <row r="28" spans="2:25" ht="12.75">
      <c r="B28" s="183" t="s">
        <v>103</v>
      </c>
      <c r="C28" s="129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36"/>
      <c r="Y28" s="38">
        <f>MAX(E28,G28,I28,K28,M28,O28,Q28,W28,S28,U28)</f>
        <v>0</v>
      </c>
    </row>
    <row r="29" spans="2:25" ht="12.75">
      <c r="B29" s="183">
        <v>16</v>
      </c>
      <c r="C29" s="126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36"/>
      <c r="Y29" s="38">
        <f>MAX(E29,G29,I29,K29,M29,O29,Q29,W29,S29)</f>
        <v>0</v>
      </c>
    </row>
    <row r="30" spans="2:25" ht="12.75">
      <c r="B30" s="183">
        <v>17</v>
      </c>
      <c r="C30" s="126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36"/>
      <c r="Y30" s="38">
        <f>MAX(E30,G30,I30,K30,M30,O30,Q30,W30,S30)</f>
        <v>0</v>
      </c>
    </row>
    <row r="31" spans="2:25" ht="12.75">
      <c r="B31" s="183">
        <v>18</v>
      </c>
      <c r="C31" s="125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74"/>
      <c r="Y31" s="38">
        <f>MAX(E31,G31,I31,K31,M31,O31,Q31,W31,S31)</f>
        <v>0</v>
      </c>
    </row>
    <row r="32" spans="2:25" ht="12.75" hidden="1">
      <c r="B32" s="183">
        <v>12</v>
      </c>
      <c r="C32" s="126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36"/>
      <c r="Y32" s="38">
        <f>MAX(E32,G32,I32,K32,M32,O32,Q32,W32,S32,U32)</f>
        <v>0</v>
      </c>
    </row>
    <row r="33" spans="2:25" ht="12.75" hidden="1">
      <c r="B33" s="183">
        <v>13</v>
      </c>
      <c r="C33" s="126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74"/>
      <c r="Y33" s="38">
        <f>MAX(E33,G33,I33,K33,M33,O33,Q33,W33,S33,U33)</f>
        <v>0</v>
      </c>
    </row>
    <row r="34" spans="2:25" ht="12.75" hidden="1">
      <c r="B34" s="183">
        <v>14</v>
      </c>
      <c r="C34" s="126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36"/>
      <c r="Y34" s="38">
        <f>MAX(E34,G34,I34,K34,M34,O34,Q34,W34,S34,U34)</f>
        <v>0</v>
      </c>
    </row>
    <row r="35" spans="2:25" ht="12" customHeight="1">
      <c r="B35" s="183">
        <v>19</v>
      </c>
      <c r="C35" s="126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36"/>
      <c r="Y35" s="38">
        <f aca="true" t="shared" si="1" ref="Y35:Y44">MAX(E35,G35,I35,K35,M35,O35,Q35,W35,S35)</f>
        <v>0</v>
      </c>
    </row>
    <row r="36" spans="2:25" ht="7.5" customHeight="1" hidden="1">
      <c r="B36" s="183" t="s">
        <v>43</v>
      </c>
      <c r="C36" s="126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36"/>
      <c r="Y36" s="38">
        <f t="shared" si="1"/>
        <v>0</v>
      </c>
    </row>
    <row r="37" spans="2:25" ht="12.75">
      <c r="B37" s="183">
        <v>20</v>
      </c>
      <c r="C37" s="126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74"/>
      <c r="Y37" s="38">
        <f t="shared" si="1"/>
        <v>0</v>
      </c>
    </row>
    <row r="38" spans="2:25" ht="12.75">
      <c r="B38" s="183">
        <v>21</v>
      </c>
      <c r="C38" s="126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74"/>
      <c r="Y38" s="38">
        <f t="shared" si="1"/>
        <v>0</v>
      </c>
    </row>
    <row r="39" spans="2:25" ht="12.75">
      <c r="B39" s="183">
        <v>22</v>
      </c>
      <c r="C39" s="126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36"/>
      <c r="Y39" s="38">
        <f t="shared" si="1"/>
        <v>0</v>
      </c>
    </row>
    <row r="40" spans="2:25" ht="12.75">
      <c r="B40" s="183">
        <v>23</v>
      </c>
      <c r="C40" s="125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74"/>
      <c r="Y40" s="38">
        <f t="shared" si="1"/>
        <v>0</v>
      </c>
    </row>
    <row r="41" spans="2:25" ht="12.75">
      <c r="B41" s="183">
        <v>24</v>
      </c>
      <c r="C41" s="126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36"/>
      <c r="Y41" s="38">
        <f t="shared" si="1"/>
        <v>0</v>
      </c>
    </row>
    <row r="42" spans="2:25" ht="12.75">
      <c r="B42" s="183">
        <v>25</v>
      </c>
      <c r="C42" s="126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74"/>
      <c r="Y42" s="38">
        <f t="shared" si="1"/>
        <v>0</v>
      </c>
    </row>
    <row r="43" spans="2:25" ht="12.75">
      <c r="B43" s="183">
        <v>26</v>
      </c>
      <c r="C43" s="126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36"/>
      <c r="Y43" s="38">
        <f t="shared" si="1"/>
        <v>0</v>
      </c>
    </row>
    <row r="44" spans="2:25" ht="12.75">
      <c r="B44" s="183">
        <v>27</v>
      </c>
      <c r="C44" s="13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36"/>
      <c r="Y44" s="38">
        <f t="shared" si="1"/>
        <v>0</v>
      </c>
    </row>
    <row r="45" spans="2:25" ht="8.25" customHeight="1" thickBot="1">
      <c r="B45" s="175"/>
      <c r="C45" s="132"/>
      <c r="D45" s="177"/>
      <c r="E45" s="178"/>
      <c r="F45" s="177"/>
      <c r="G45" s="178"/>
      <c r="H45" s="177"/>
      <c r="I45" s="178"/>
      <c r="J45" s="177"/>
      <c r="K45" s="178"/>
      <c r="L45" s="177"/>
      <c r="M45" s="178"/>
      <c r="N45" s="177"/>
      <c r="O45" s="178"/>
      <c r="P45" s="177"/>
      <c r="Q45" s="178"/>
      <c r="R45" s="177"/>
      <c r="S45" s="178"/>
      <c r="T45" s="177"/>
      <c r="U45" s="178"/>
      <c r="V45" s="177"/>
      <c r="W45" s="178"/>
      <c r="X45" s="177"/>
      <c r="Y45" s="178"/>
    </row>
    <row r="46" ht="13.5" thickTop="1"/>
    <row r="47" spans="3:5" ht="12.75">
      <c r="C47" s="15" t="s">
        <v>79</v>
      </c>
      <c r="E47" s="5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zoomScale="150" zoomScaleNormal="150" zoomScalePageLayoutView="0" workbookViewId="0" topLeftCell="A1">
      <selection activeCell="E5" sqref="E5"/>
    </sheetView>
  </sheetViews>
  <sheetFormatPr defaultColWidth="9.140625" defaultRowHeight="12.75"/>
  <cols>
    <col min="1" max="1" width="1.28515625" style="0" customWidth="1"/>
    <col min="2" max="2" width="3.28125" style="10" customWidth="1"/>
    <col min="3" max="3" width="26.28125" style="0" customWidth="1"/>
    <col min="4" max="4" width="9.140625" style="10" customWidth="1"/>
    <col min="5" max="12" width="9.7109375" style="13" customWidth="1"/>
    <col min="13" max="13" width="2.8515625" style="0" customWidth="1"/>
    <col min="14" max="14" width="9.57421875" style="0" customWidth="1"/>
    <col min="15" max="15" width="5.28125" style="0" customWidth="1"/>
    <col min="17" max="17" width="3.421875" style="0" customWidth="1"/>
    <col min="18" max="18" width="0" style="0" hidden="1" customWidth="1"/>
    <col min="19" max="19" width="5.28125" style="0" hidden="1" customWidth="1"/>
    <col min="20" max="20" width="2.00390625" style="0" hidden="1" customWidth="1"/>
    <col min="21" max="22" width="0" style="0" hidden="1" customWidth="1"/>
  </cols>
  <sheetData>
    <row r="1" spans="5:14" ht="12.75">
      <c r="E1" s="10"/>
      <c r="F1" s="10"/>
      <c r="G1" s="10"/>
      <c r="H1" s="10"/>
      <c r="I1" s="10"/>
      <c r="J1" s="10"/>
      <c r="K1" s="10"/>
      <c r="L1" s="10"/>
      <c r="M1" s="11"/>
      <c r="N1" s="10"/>
    </row>
    <row r="2" spans="5:14" ht="20.25">
      <c r="E2" s="44"/>
      <c r="F2" s="10"/>
      <c r="G2" s="10"/>
      <c r="H2" s="10"/>
      <c r="I2" s="10"/>
      <c r="J2" s="10"/>
      <c r="K2" s="10"/>
      <c r="L2" s="10"/>
      <c r="M2" s="11"/>
      <c r="N2" s="10"/>
    </row>
    <row r="3" spans="4:14" ht="27">
      <c r="D3" s="23" t="s">
        <v>163</v>
      </c>
      <c r="F3" s="10"/>
      <c r="G3" s="10"/>
      <c r="H3" s="10"/>
      <c r="I3" s="10"/>
      <c r="J3" s="10"/>
      <c r="K3" s="10"/>
      <c r="L3" s="10"/>
      <c r="M3" s="11"/>
      <c r="N3" s="10"/>
    </row>
    <row r="4" spans="5:14" ht="12.75">
      <c r="E4" s="10"/>
      <c r="F4" s="10"/>
      <c r="G4" s="10"/>
      <c r="H4" s="10"/>
      <c r="I4" s="10"/>
      <c r="J4" s="10"/>
      <c r="K4" s="10"/>
      <c r="L4" s="10"/>
      <c r="M4" s="11"/>
      <c r="N4" s="10"/>
    </row>
    <row r="5" spans="5:14" ht="15">
      <c r="E5" s="52" t="s">
        <v>165</v>
      </c>
      <c r="F5" s="47"/>
      <c r="G5" s="10"/>
      <c r="H5" s="10"/>
      <c r="I5" s="10"/>
      <c r="J5" s="10"/>
      <c r="K5" s="10"/>
      <c r="L5" s="10"/>
      <c r="M5" s="11"/>
      <c r="N5" s="10"/>
    </row>
    <row r="6" spans="5:14" ht="12.75">
      <c r="E6" s="10"/>
      <c r="F6" s="10"/>
      <c r="G6" s="10"/>
      <c r="H6" s="10"/>
      <c r="I6" s="10"/>
      <c r="J6" s="10"/>
      <c r="K6" s="10"/>
      <c r="L6" s="10"/>
      <c r="M6" s="11"/>
      <c r="N6" s="10"/>
    </row>
    <row r="7" spans="5:14" ht="13.5" thickBot="1">
      <c r="E7" s="10"/>
      <c r="F7" s="10"/>
      <c r="G7" s="10"/>
      <c r="H7" s="10"/>
      <c r="I7" s="10"/>
      <c r="J7" s="10"/>
      <c r="K7" s="10"/>
      <c r="L7" s="10"/>
      <c r="M7" s="11"/>
      <c r="N7" s="10"/>
    </row>
    <row r="8" spans="2:18" ht="13.5" thickTop="1">
      <c r="B8" s="25"/>
      <c r="C8" s="209"/>
      <c r="D8" s="210" t="s">
        <v>38</v>
      </c>
      <c r="E8" s="28" t="s">
        <v>13</v>
      </c>
      <c r="F8" s="28" t="s">
        <v>14</v>
      </c>
      <c r="G8" s="28" t="s">
        <v>15</v>
      </c>
      <c r="H8" s="28" t="s">
        <v>16</v>
      </c>
      <c r="I8" s="28" t="s">
        <v>17</v>
      </c>
      <c r="J8" s="28" t="s">
        <v>18</v>
      </c>
      <c r="K8" s="28" t="s">
        <v>19</v>
      </c>
      <c r="L8" s="28" t="s">
        <v>20</v>
      </c>
      <c r="M8" s="29"/>
      <c r="N8" s="211" t="s">
        <v>35</v>
      </c>
      <c r="P8" t="s">
        <v>41</v>
      </c>
      <c r="R8" t="s">
        <v>154</v>
      </c>
    </row>
    <row r="9" spans="2:21" ht="15.75" customHeight="1" thickBot="1">
      <c r="B9" s="115" t="s">
        <v>21</v>
      </c>
      <c r="C9" s="152" t="s">
        <v>29</v>
      </c>
      <c r="D9" s="212" t="s">
        <v>37</v>
      </c>
      <c r="E9" s="117" t="s">
        <v>23</v>
      </c>
      <c r="F9" s="117" t="s">
        <v>23</v>
      </c>
      <c r="G9" s="117" t="s">
        <v>23</v>
      </c>
      <c r="H9" s="117" t="s">
        <v>23</v>
      </c>
      <c r="I9" s="117" t="s">
        <v>23</v>
      </c>
      <c r="J9" s="117" t="s">
        <v>23</v>
      </c>
      <c r="K9" s="117" t="s">
        <v>23</v>
      </c>
      <c r="L9" s="117" t="s">
        <v>23</v>
      </c>
      <c r="M9" s="116"/>
      <c r="N9" s="117" t="s">
        <v>34</v>
      </c>
      <c r="P9" s="10" t="s">
        <v>6</v>
      </c>
      <c r="R9" t="s">
        <v>153</v>
      </c>
      <c r="U9" t="s">
        <v>151</v>
      </c>
    </row>
    <row r="10" spans="2:16" ht="6" customHeight="1" thickBot="1" thickTop="1">
      <c r="B10" s="34"/>
      <c r="C10" s="213"/>
      <c r="D10" s="154"/>
      <c r="E10" s="51"/>
      <c r="F10" s="37"/>
      <c r="G10" s="38"/>
      <c r="H10" s="38"/>
      <c r="I10" s="38"/>
      <c r="J10" s="37"/>
      <c r="K10" s="38"/>
      <c r="L10" s="38"/>
      <c r="M10" s="36"/>
      <c r="N10" s="38"/>
      <c r="O10" s="45"/>
      <c r="P10" s="45"/>
    </row>
    <row r="11" spans="2:21" ht="14.25" thickBot="1" thickTop="1">
      <c r="B11" s="183">
        <v>1</v>
      </c>
      <c r="C11" s="214" t="s">
        <v>86</v>
      </c>
      <c r="D11" s="150"/>
      <c r="E11" s="93"/>
      <c r="F11" s="94"/>
      <c r="G11" s="94"/>
      <c r="H11" s="94"/>
      <c r="I11" s="94"/>
      <c r="J11" s="94"/>
      <c r="K11" s="94"/>
      <c r="L11" s="94"/>
      <c r="M11" s="95"/>
      <c r="N11" s="38">
        <f aca="true" t="shared" si="0" ref="N11:N25">MAX(E11,F11,G11,H11,I11,J11,K11,L11)</f>
        <v>0</v>
      </c>
      <c r="P11" s="45" t="str">
        <f aca="true" t="shared" si="1" ref="P11:P25">IF(OR(E11=0,E11="",F11=0,F11="",G11=0,G11="",H11=0,H11="",I11=0,I11="",J11=0,J11="",K11=0,K11="",L11=0,L11=""),"/",AVERAGE(E11:L11))</f>
        <v>/</v>
      </c>
      <c r="U11">
        <v>1</v>
      </c>
    </row>
    <row r="12" spans="2:21" ht="14.25" thickBot="1" thickTop="1">
      <c r="B12" s="183">
        <v>2</v>
      </c>
      <c r="C12" s="221" t="s">
        <v>118</v>
      </c>
      <c r="D12" s="150"/>
      <c r="E12" s="93"/>
      <c r="F12" s="94"/>
      <c r="G12" s="94"/>
      <c r="H12" s="94"/>
      <c r="I12" s="94"/>
      <c r="J12" s="94"/>
      <c r="K12" s="94"/>
      <c r="L12" s="94"/>
      <c r="M12" s="95"/>
      <c r="N12" s="38">
        <f t="shared" si="0"/>
        <v>0</v>
      </c>
      <c r="P12" s="45" t="str">
        <f t="shared" si="1"/>
        <v>/</v>
      </c>
      <c r="U12">
        <v>1</v>
      </c>
    </row>
    <row r="13" spans="2:21" ht="14.25" thickBot="1" thickTop="1">
      <c r="B13" s="183">
        <v>3</v>
      </c>
      <c r="C13" s="214" t="s">
        <v>70</v>
      </c>
      <c r="D13" s="150"/>
      <c r="E13" s="93"/>
      <c r="F13" s="94"/>
      <c r="G13" s="94"/>
      <c r="H13" s="94"/>
      <c r="I13" s="94"/>
      <c r="J13" s="94"/>
      <c r="K13" s="94"/>
      <c r="L13" s="94"/>
      <c r="M13" s="95"/>
      <c r="N13" s="38">
        <f t="shared" si="0"/>
        <v>0</v>
      </c>
      <c r="P13" s="45" t="str">
        <f t="shared" si="1"/>
        <v>/</v>
      </c>
      <c r="U13">
        <v>1</v>
      </c>
    </row>
    <row r="14" spans="2:21" ht="14.25" thickBot="1" thickTop="1">
      <c r="B14" s="183">
        <v>4</v>
      </c>
      <c r="C14" s="214" t="s">
        <v>83</v>
      </c>
      <c r="D14" s="150"/>
      <c r="E14" s="93"/>
      <c r="F14" s="94"/>
      <c r="G14" s="94"/>
      <c r="H14" s="94"/>
      <c r="I14" s="94"/>
      <c r="J14" s="94"/>
      <c r="K14" s="94"/>
      <c r="L14" s="94"/>
      <c r="M14" s="95"/>
      <c r="N14" s="38">
        <f t="shared" si="0"/>
        <v>0</v>
      </c>
      <c r="O14" s="45"/>
      <c r="P14" s="45" t="str">
        <f t="shared" si="1"/>
        <v>/</v>
      </c>
      <c r="U14">
        <v>1</v>
      </c>
    </row>
    <row r="15" spans="2:21" ht="14.25" thickBot="1" thickTop="1">
      <c r="B15" s="183">
        <v>5</v>
      </c>
      <c r="C15" s="214" t="s">
        <v>71</v>
      </c>
      <c r="D15" s="150"/>
      <c r="E15" s="93"/>
      <c r="F15" s="94"/>
      <c r="G15" s="94"/>
      <c r="H15" s="94"/>
      <c r="I15" s="94"/>
      <c r="J15" s="94"/>
      <c r="K15" s="94"/>
      <c r="L15" s="94"/>
      <c r="M15" s="95"/>
      <c r="N15" s="38">
        <f t="shared" si="0"/>
        <v>0</v>
      </c>
      <c r="P15" s="45" t="str">
        <f t="shared" si="1"/>
        <v>/</v>
      </c>
      <c r="R15">
        <v>8</v>
      </c>
      <c r="U15">
        <v>1</v>
      </c>
    </row>
    <row r="16" spans="2:21" ht="14.25" thickBot="1" thickTop="1">
      <c r="B16" s="183">
        <v>6</v>
      </c>
      <c r="C16" s="215" t="s">
        <v>101</v>
      </c>
      <c r="D16" s="150"/>
      <c r="E16" s="93"/>
      <c r="F16" s="94"/>
      <c r="G16" s="94"/>
      <c r="H16" s="94"/>
      <c r="I16" s="94"/>
      <c r="J16" s="94"/>
      <c r="K16" s="94"/>
      <c r="L16" s="94"/>
      <c r="M16" s="95"/>
      <c r="N16" s="38">
        <f t="shared" si="0"/>
        <v>0</v>
      </c>
      <c r="P16" s="45" t="str">
        <f t="shared" si="1"/>
        <v>/</v>
      </c>
      <c r="R16">
        <v>7</v>
      </c>
      <c r="U16">
        <v>1</v>
      </c>
    </row>
    <row r="17" spans="2:21" ht="14.25" thickBot="1" thickTop="1">
      <c r="B17" s="183">
        <v>7</v>
      </c>
      <c r="C17" s="214" t="s">
        <v>76</v>
      </c>
      <c r="D17" s="150"/>
      <c r="E17" s="93"/>
      <c r="F17" s="94"/>
      <c r="G17" s="94"/>
      <c r="H17" s="94"/>
      <c r="I17" s="94"/>
      <c r="J17" s="94"/>
      <c r="K17" s="94"/>
      <c r="L17" s="94"/>
      <c r="M17" s="95"/>
      <c r="N17" s="38">
        <f t="shared" si="0"/>
        <v>0</v>
      </c>
      <c r="O17" s="45"/>
      <c r="P17" s="45" t="str">
        <f t="shared" si="1"/>
        <v>/</v>
      </c>
      <c r="R17">
        <v>6</v>
      </c>
      <c r="U17">
        <v>1</v>
      </c>
    </row>
    <row r="18" spans="2:21" ht="14.25" thickBot="1" thickTop="1">
      <c r="B18" s="183">
        <v>8</v>
      </c>
      <c r="C18" s="214" t="s">
        <v>66</v>
      </c>
      <c r="D18" s="150"/>
      <c r="E18" s="93"/>
      <c r="F18" s="94"/>
      <c r="G18" s="94"/>
      <c r="H18" s="94"/>
      <c r="I18" s="94"/>
      <c r="J18" s="94"/>
      <c r="K18" s="94"/>
      <c r="L18" s="94"/>
      <c r="M18" s="95"/>
      <c r="N18" s="38">
        <f t="shared" si="0"/>
        <v>0</v>
      </c>
      <c r="O18" s="45"/>
      <c r="P18" s="45" t="str">
        <f t="shared" si="1"/>
        <v>/</v>
      </c>
      <c r="R18">
        <v>5</v>
      </c>
      <c r="U18">
        <v>1</v>
      </c>
    </row>
    <row r="19" spans="2:21" ht="14.25" thickBot="1" thickTop="1">
      <c r="B19" s="183">
        <v>9</v>
      </c>
      <c r="C19" s="214" t="s">
        <v>69</v>
      </c>
      <c r="D19" s="150"/>
      <c r="E19" s="93"/>
      <c r="F19" s="94"/>
      <c r="G19" s="94"/>
      <c r="H19" s="94"/>
      <c r="I19" s="94"/>
      <c r="J19" s="94"/>
      <c r="K19" s="94"/>
      <c r="L19" s="94"/>
      <c r="M19" s="95"/>
      <c r="N19" s="38">
        <f t="shared" si="0"/>
        <v>0</v>
      </c>
      <c r="P19" s="45" t="str">
        <f t="shared" si="1"/>
        <v>/</v>
      </c>
      <c r="U19">
        <v>1</v>
      </c>
    </row>
    <row r="20" spans="2:21" ht="14.25" thickBot="1" thickTop="1">
      <c r="B20" s="183">
        <v>10</v>
      </c>
      <c r="C20" s="214" t="s">
        <v>88</v>
      </c>
      <c r="D20" s="150"/>
      <c r="E20" s="93"/>
      <c r="F20" s="94"/>
      <c r="G20" s="94"/>
      <c r="H20" s="94"/>
      <c r="I20" s="94"/>
      <c r="J20" s="94"/>
      <c r="K20" s="94"/>
      <c r="L20" s="94"/>
      <c r="M20" s="95"/>
      <c r="N20" s="38">
        <f t="shared" si="0"/>
        <v>0</v>
      </c>
      <c r="P20" s="45" t="str">
        <f t="shared" si="1"/>
        <v>/</v>
      </c>
      <c r="R20">
        <v>4</v>
      </c>
      <c r="U20">
        <v>1</v>
      </c>
    </row>
    <row r="21" spans="2:21" ht="14.25" thickBot="1" thickTop="1">
      <c r="B21" s="183">
        <v>11</v>
      </c>
      <c r="C21" s="214" t="s">
        <v>80</v>
      </c>
      <c r="D21" s="150"/>
      <c r="E21" s="93"/>
      <c r="F21" s="94"/>
      <c r="G21" s="94"/>
      <c r="H21" s="94"/>
      <c r="I21" s="94"/>
      <c r="J21" s="94"/>
      <c r="K21" s="94"/>
      <c r="L21" s="94"/>
      <c r="M21" s="95"/>
      <c r="N21" s="38">
        <f t="shared" si="0"/>
        <v>0</v>
      </c>
      <c r="P21" s="45" t="str">
        <f t="shared" si="1"/>
        <v>/</v>
      </c>
      <c r="U21">
        <v>1</v>
      </c>
    </row>
    <row r="22" spans="2:21" ht="14.25" thickBot="1" thickTop="1">
      <c r="B22" s="183">
        <v>12</v>
      </c>
      <c r="C22" s="215" t="s">
        <v>120</v>
      </c>
      <c r="D22" s="150"/>
      <c r="E22" s="96"/>
      <c r="F22" s="94"/>
      <c r="G22" s="94"/>
      <c r="H22" s="94"/>
      <c r="I22" s="94"/>
      <c r="J22" s="94"/>
      <c r="K22" s="94"/>
      <c r="L22" s="94"/>
      <c r="M22" s="95"/>
      <c r="N22" s="38">
        <f t="shared" si="0"/>
        <v>0</v>
      </c>
      <c r="P22" s="222" t="str">
        <f t="shared" si="1"/>
        <v>/</v>
      </c>
      <c r="R22">
        <v>3</v>
      </c>
      <c r="U22">
        <v>1</v>
      </c>
    </row>
    <row r="23" spans="2:21" ht="14.25" thickBot="1" thickTop="1">
      <c r="B23" s="183">
        <v>13</v>
      </c>
      <c r="C23" s="214" t="s">
        <v>74</v>
      </c>
      <c r="D23" s="150"/>
      <c r="E23" s="93"/>
      <c r="F23" s="94"/>
      <c r="G23" s="94"/>
      <c r="H23" s="94"/>
      <c r="I23" s="94"/>
      <c r="J23" s="94"/>
      <c r="K23" s="94"/>
      <c r="L23" s="94"/>
      <c r="M23" s="95"/>
      <c r="N23" s="38">
        <f t="shared" si="0"/>
        <v>0</v>
      </c>
      <c r="P23" s="45" t="str">
        <f t="shared" si="1"/>
        <v>/</v>
      </c>
      <c r="U23">
        <v>1</v>
      </c>
    </row>
    <row r="24" spans="2:21" ht="14.25" thickBot="1" thickTop="1">
      <c r="B24" s="183">
        <v>14</v>
      </c>
      <c r="C24" s="214" t="s">
        <v>75</v>
      </c>
      <c r="D24" s="150"/>
      <c r="E24" s="93"/>
      <c r="F24" s="94"/>
      <c r="G24" s="94"/>
      <c r="H24" s="94"/>
      <c r="I24" s="94"/>
      <c r="J24" s="94"/>
      <c r="K24" s="94"/>
      <c r="L24" s="94"/>
      <c r="M24" s="95"/>
      <c r="N24" s="38">
        <f t="shared" si="0"/>
        <v>0</v>
      </c>
      <c r="O24" s="45"/>
      <c r="P24" s="156" t="str">
        <f t="shared" si="1"/>
        <v>/</v>
      </c>
      <c r="R24">
        <v>2</v>
      </c>
      <c r="U24">
        <v>1</v>
      </c>
    </row>
    <row r="25" spans="2:21" ht="14.25" thickBot="1" thickTop="1">
      <c r="B25" s="183">
        <v>15</v>
      </c>
      <c r="C25" s="214" t="s">
        <v>67</v>
      </c>
      <c r="D25" s="150"/>
      <c r="E25" s="93"/>
      <c r="F25" s="94"/>
      <c r="G25" s="94"/>
      <c r="H25" s="94"/>
      <c r="I25" s="94"/>
      <c r="J25" s="94"/>
      <c r="K25" s="94"/>
      <c r="L25" s="97"/>
      <c r="M25" s="95"/>
      <c r="N25" s="38">
        <f t="shared" si="0"/>
        <v>0</v>
      </c>
      <c r="P25" s="45" t="str">
        <f t="shared" si="1"/>
        <v>/</v>
      </c>
      <c r="R25">
        <v>1</v>
      </c>
      <c r="U25">
        <v>1</v>
      </c>
    </row>
    <row r="26" spans="2:16" ht="9.75" customHeight="1" thickBot="1" thickTop="1">
      <c r="B26" s="101"/>
      <c r="C26" s="216"/>
      <c r="D26" s="151"/>
      <c r="E26" s="102"/>
      <c r="F26" s="103"/>
      <c r="G26" s="103"/>
      <c r="H26" s="103"/>
      <c r="I26" s="103"/>
      <c r="J26" s="103"/>
      <c r="K26" s="103"/>
      <c r="L26" s="104"/>
      <c r="M26" s="105"/>
      <c r="N26" s="106"/>
      <c r="P26" s="45"/>
    </row>
    <row r="27" spans="2:16" ht="14.25" thickBot="1" thickTop="1">
      <c r="B27" s="183"/>
      <c r="C27" s="214"/>
      <c r="D27" s="150"/>
      <c r="E27" s="93"/>
      <c r="F27" s="94"/>
      <c r="G27" s="94"/>
      <c r="H27" s="94"/>
      <c r="I27" s="94"/>
      <c r="J27" s="94"/>
      <c r="K27" s="94"/>
      <c r="L27" s="94"/>
      <c r="M27" s="95"/>
      <c r="N27" s="38">
        <f aca="true" t="shared" si="2" ref="N27:N44">MAX(E27,F27,G27,H27,I27,J27,K27,L27)</f>
        <v>0</v>
      </c>
      <c r="P27" s="45"/>
    </row>
    <row r="28" spans="2:21" ht="14.25" thickBot="1" thickTop="1">
      <c r="B28" s="183">
        <v>20</v>
      </c>
      <c r="C28" s="215" t="s">
        <v>147</v>
      </c>
      <c r="D28" s="150"/>
      <c r="E28" s="93"/>
      <c r="F28" s="94"/>
      <c r="G28" s="94"/>
      <c r="H28" s="94"/>
      <c r="I28" s="94"/>
      <c r="J28" s="94"/>
      <c r="K28" s="94"/>
      <c r="L28" s="98"/>
      <c r="M28" s="95"/>
      <c r="N28" s="38">
        <f t="shared" si="2"/>
        <v>0</v>
      </c>
      <c r="P28" s="45" t="str">
        <f aca="true" t="shared" si="3" ref="P28:P44">IF(OR(E28=0,E28="",F28=0,F28="",G28=0,G28="",H28=0,H28="",I28=0,I28="",J28=0,J28="",K28=0,K28="",L28=0,L28=""),"/",AVERAGE(E28:L28))</f>
        <v>/</v>
      </c>
      <c r="U28">
        <v>1</v>
      </c>
    </row>
    <row r="29" spans="2:21" ht="14.25" thickBot="1" thickTop="1">
      <c r="B29" s="183">
        <v>21</v>
      </c>
      <c r="C29" s="215" t="s">
        <v>117</v>
      </c>
      <c r="D29" s="150"/>
      <c r="E29" s="93"/>
      <c r="F29" s="94"/>
      <c r="G29" s="94"/>
      <c r="H29" s="94"/>
      <c r="I29" s="94"/>
      <c r="J29" s="94"/>
      <c r="K29" s="94"/>
      <c r="L29" s="98"/>
      <c r="M29" s="95"/>
      <c r="N29" s="38">
        <f t="shared" si="2"/>
        <v>0</v>
      </c>
      <c r="P29" s="45" t="str">
        <f t="shared" si="3"/>
        <v>/</v>
      </c>
      <c r="U29">
        <v>1</v>
      </c>
    </row>
    <row r="30" spans="2:21" ht="14.25" thickBot="1" thickTop="1">
      <c r="B30" s="183">
        <v>22</v>
      </c>
      <c r="C30" s="215" t="s">
        <v>82</v>
      </c>
      <c r="D30" s="150"/>
      <c r="E30" s="93"/>
      <c r="F30" s="94"/>
      <c r="G30" s="94"/>
      <c r="H30" s="94"/>
      <c r="I30" s="94"/>
      <c r="J30" s="94"/>
      <c r="K30" s="94"/>
      <c r="L30" s="98"/>
      <c r="M30" s="95"/>
      <c r="N30" s="38">
        <f t="shared" si="2"/>
        <v>0</v>
      </c>
      <c r="P30" s="45" t="str">
        <f t="shared" si="3"/>
        <v>/</v>
      </c>
      <c r="U30">
        <v>1</v>
      </c>
    </row>
    <row r="31" spans="2:21" ht="14.25" thickBot="1" thickTop="1">
      <c r="B31" s="183">
        <v>23</v>
      </c>
      <c r="C31" s="215" t="s">
        <v>97</v>
      </c>
      <c r="D31" s="150"/>
      <c r="E31" s="93"/>
      <c r="F31" s="94"/>
      <c r="G31" s="94"/>
      <c r="H31" s="94"/>
      <c r="I31" s="94"/>
      <c r="J31" s="94"/>
      <c r="K31" s="94"/>
      <c r="L31" s="99"/>
      <c r="M31" s="95"/>
      <c r="N31" s="38">
        <f t="shared" si="2"/>
        <v>0</v>
      </c>
      <c r="P31" s="45" t="str">
        <f t="shared" si="3"/>
        <v>/</v>
      </c>
      <c r="U31">
        <v>1</v>
      </c>
    </row>
    <row r="32" spans="2:16" ht="14.25" thickBot="1" thickTop="1">
      <c r="B32" s="183">
        <v>24</v>
      </c>
      <c r="C32" s="219"/>
      <c r="D32" s="150"/>
      <c r="E32" s="93"/>
      <c r="F32" s="94"/>
      <c r="G32" s="94"/>
      <c r="H32" s="94"/>
      <c r="I32" s="94"/>
      <c r="J32" s="94"/>
      <c r="K32" s="94"/>
      <c r="L32" s="94"/>
      <c r="M32" s="95"/>
      <c r="N32" s="38">
        <f t="shared" si="2"/>
        <v>0</v>
      </c>
      <c r="P32" s="45" t="str">
        <f t="shared" si="3"/>
        <v>/</v>
      </c>
    </row>
    <row r="33" spans="2:21" ht="14.25" thickBot="1" thickTop="1">
      <c r="B33" s="183">
        <v>25</v>
      </c>
      <c r="C33" s="214" t="s">
        <v>131</v>
      </c>
      <c r="D33" s="150"/>
      <c r="E33" s="93"/>
      <c r="F33" s="94"/>
      <c r="G33" s="94"/>
      <c r="H33" s="94"/>
      <c r="I33" s="94"/>
      <c r="J33" s="94"/>
      <c r="K33" s="94"/>
      <c r="L33" s="94"/>
      <c r="M33" s="95"/>
      <c r="N33" s="38">
        <f t="shared" si="2"/>
        <v>0</v>
      </c>
      <c r="O33" s="45"/>
      <c r="P33" s="45" t="str">
        <f t="shared" si="3"/>
        <v>/</v>
      </c>
      <c r="R33">
        <v>8</v>
      </c>
      <c r="U33">
        <v>1</v>
      </c>
    </row>
    <row r="34" spans="2:21" ht="14.25" thickBot="1" thickTop="1">
      <c r="B34" s="183">
        <v>26</v>
      </c>
      <c r="C34" s="214" t="s">
        <v>104</v>
      </c>
      <c r="D34" s="150"/>
      <c r="E34" s="93"/>
      <c r="F34" s="94"/>
      <c r="G34" s="94"/>
      <c r="H34" s="94"/>
      <c r="I34" s="94"/>
      <c r="J34" s="94"/>
      <c r="K34" s="94"/>
      <c r="L34" s="94"/>
      <c r="M34" s="95"/>
      <c r="N34" s="38">
        <f t="shared" si="2"/>
        <v>0</v>
      </c>
      <c r="P34" s="45" t="str">
        <f t="shared" si="3"/>
        <v>/</v>
      </c>
      <c r="R34">
        <v>7</v>
      </c>
      <c r="U34">
        <v>1</v>
      </c>
    </row>
    <row r="35" spans="2:21" ht="14.25" thickBot="1" thickTop="1">
      <c r="B35" s="183">
        <v>27</v>
      </c>
      <c r="C35" s="214" t="s">
        <v>130</v>
      </c>
      <c r="D35" s="150"/>
      <c r="E35" s="93"/>
      <c r="F35" s="94"/>
      <c r="G35" s="94"/>
      <c r="H35" s="94"/>
      <c r="I35" s="94"/>
      <c r="J35" s="94"/>
      <c r="K35" s="94"/>
      <c r="L35" s="94"/>
      <c r="M35" s="95"/>
      <c r="N35" s="38">
        <f t="shared" si="2"/>
        <v>0</v>
      </c>
      <c r="P35" s="45" t="str">
        <f t="shared" si="3"/>
        <v>/</v>
      </c>
      <c r="R35">
        <v>6</v>
      </c>
      <c r="U35">
        <v>1</v>
      </c>
    </row>
    <row r="36" spans="2:21" ht="14.25" thickBot="1" thickTop="1">
      <c r="B36" s="183">
        <v>28</v>
      </c>
      <c r="C36" s="221" t="s">
        <v>150</v>
      </c>
      <c r="D36" s="150"/>
      <c r="E36" s="93"/>
      <c r="F36" s="94"/>
      <c r="G36" s="94"/>
      <c r="H36" s="94"/>
      <c r="I36" s="94"/>
      <c r="J36" s="94"/>
      <c r="K36" s="94"/>
      <c r="L36" s="94"/>
      <c r="M36" s="95"/>
      <c r="N36" s="38">
        <f t="shared" si="2"/>
        <v>0</v>
      </c>
      <c r="P36" s="45" t="str">
        <f t="shared" si="3"/>
        <v>/</v>
      </c>
      <c r="U36">
        <v>1</v>
      </c>
    </row>
    <row r="37" spans="2:21" ht="14.25" thickBot="1" thickTop="1">
      <c r="B37" s="183">
        <v>29</v>
      </c>
      <c r="C37" s="221" t="s">
        <v>84</v>
      </c>
      <c r="D37" s="150"/>
      <c r="E37" s="93"/>
      <c r="F37" s="94"/>
      <c r="G37" s="94"/>
      <c r="H37" s="94"/>
      <c r="I37" s="94"/>
      <c r="J37" s="94"/>
      <c r="K37" s="94"/>
      <c r="L37" s="94"/>
      <c r="M37" s="95"/>
      <c r="N37" s="38">
        <f t="shared" si="2"/>
        <v>0</v>
      </c>
      <c r="P37" s="45" t="str">
        <f t="shared" si="3"/>
        <v>/</v>
      </c>
      <c r="R37">
        <v>5</v>
      </c>
      <c r="U37">
        <v>1</v>
      </c>
    </row>
    <row r="38" spans="2:21" ht="14.25" thickBot="1" thickTop="1">
      <c r="B38" s="183">
        <v>30</v>
      </c>
      <c r="C38" s="214" t="s">
        <v>111</v>
      </c>
      <c r="D38" s="150"/>
      <c r="E38" s="93"/>
      <c r="F38" s="94"/>
      <c r="G38" s="94"/>
      <c r="H38" s="94"/>
      <c r="I38" s="94"/>
      <c r="J38" s="94"/>
      <c r="K38" s="94"/>
      <c r="L38" s="94"/>
      <c r="M38" s="95"/>
      <c r="N38" s="38">
        <f t="shared" si="2"/>
        <v>0</v>
      </c>
      <c r="P38" s="45" t="str">
        <f t="shared" si="3"/>
        <v>/</v>
      </c>
      <c r="R38">
        <v>4</v>
      </c>
      <c r="U38">
        <v>1</v>
      </c>
    </row>
    <row r="39" spans="2:21" ht="14.25" thickBot="1" thickTop="1">
      <c r="B39" s="183">
        <v>31</v>
      </c>
      <c r="C39" s="214" t="s">
        <v>89</v>
      </c>
      <c r="D39" s="150"/>
      <c r="E39" s="93"/>
      <c r="F39" s="94"/>
      <c r="G39" s="94"/>
      <c r="H39" s="94"/>
      <c r="I39" s="94"/>
      <c r="J39" s="94"/>
      <c r="K39" s="94"/>
      <c r="L39" s="100"/>
      <c r="M39" s="95"/>
      <c r="N39" s="38">
        <f t="shared" si="2"/>
        <v>0</v>
      </c>
      <c r="P39" s="45" t="str">
        <f t="shared" si="3"/>
        <v>/</v>
      </c>
      <c r="R39">
        <v>3</v>
      </c>
      <c r="U39">
        <v>1</v>
      </c>
    </row>
    <row r="40" spans="2:21" ht="14.25" thickBot="1" thickTop="1">
      <c r="B40" s="183">
        <v>32</v>
      </c>
      <c r="C40" s="215" t="s">
        <v>119</v>
      </c>
      <c r="D40" s="150"/>
      <c r="E40" s="93"/>
      <c r="F40" s="94"/>
      <c r="G40" s="100"/>
      <c r="H40" s="100"/>
      <c r="I40" s="100"/>
      <c r="J40" s="94"/>
      <c r="K40" s="100"/>
      <c r="L40" s="94"/>
      <c r="M40" s="95"/>
      <c r="N40" s="38">
        <f t="shared" si="2"/>
        <v>0</v>
      </c>
      <c r="O40" s="45"/>
      <c r="P40" s="45" t="str">
        <f t="shared" si="3"/>
        <v>/</v>
      </c>
      <c r="Q40" s="1"/>
      <c r="R40" s="220">
        <v>2</v>
      </c>
      <c r="U40">
        <v>1</v>
      </c>
    </row>
    <row r="41" spans="2:21" ht="14.25" thickBot="1" thickTop="1">
      <c r="B41" s="183">
        <v>33</v>
      </c>
      <c r="C41" s="214" t="s">
        <v>87</v>
      </c>
      <c r="D41" s="150"/>
      <c r="E41" s="93"/>
      <c r="F41" s="94"/>
      <c r="G41" s="94"/>
      <c r="H41" s="94"/>
      <c r="I41" s="94"/>
      <c r="J41" s="94"/>
      <c r="K41" s="94"/>
      <c r="L41" s="94"/>
      <c r="M41" s="95"/>
      <c r="N41" s="38">
        <f t="shared" si="2"/>
        <v>0</v>
      </c>
      <c r="O41" s="45"/>
      <c r="P41" s="45" t="str">
        <f t="shared" si="3"/>
        <v>/</v>
      </c>
      <c r="R41">
        <v>1</v>
      </c>
      <c r="U41">
        <v>1</v>
      </c>
    </row>
    <row r="42" spans="2:21" ht="14.25" thickBot="1" thickTop="1">
      <c r="B42" s="183">
        <v>34</v>
      </c>
      <c r="C42" s="214" t="s">
        <v>81</v>
      </c>
      <c r="D42" s="150"/>
      <c r="E42" s="93"/>
      <c r="F42" s="94"/>
      <c r="G42" s="94"/>
      <c r="H42" s="94"/>
      <c r="I42" s="94"/>
      <c r="J42" s="94"/>
      <c r="K42" s="94"/>
      <c r="L42" s="100"/>
      <c r="M42" s="95"/>
      <c r="N42" s="38">
        <f t="shared" si="2"/>
        <v>0</v>
      </c>
      <c r="P42" s="45" t="str">
        <f t="shared" si="3"/>
        <v>/</v>
      </c>
      <c r="U42">
        <v>1</v>
      </c>
    </row>
    <row r="43" spans="2:21" ht="14.25" thickBot="1" thickTop="1">
      <c r="B43" s="183">
        <v>35</v>
      </c>
      <c r="C43" s="214" t="s">
        <v>73</v>
      </c>
      <c r="D43" s="150"/>
      <c r="E43" s="93"/>
      <c r="F43" s="94"/>
      <c r="G43" s="100"/>
      <c r="H43" s="100"/>
      <c r="I43" s="100"/>
      <c r="J43" s="94"/>
      <c r="K43" s="100"/>
      <c r="L43" s="94"/>
      <c r="M43" s="95"/>
      <c r="N43" s="38">
        <f t="shared" si="2"/>
        <v>0</v>
      </c>
      <c r="O43" s="45"/>
      <c r="P43" s="45" t="str">
        <f t="shared" si="3"/>
        <v>/</v>
      </c>
      <c r="Q43" s="1"/>
      <c r="R43" s="1"/>
      <c r="U43">
        <v>1</v>
      </c>
    </row>
    <row r="44" spans="2:21" ht="14.25" thickBot="1" thickTop="1">
      <c r="B44" s="183">
        <v>36</v>
      </c>
      <c r="C44" s="214" t="s">
        <v>148</v>
      </c>
      <c r="D44" s="150"/>
      <c r="E44" s="93"/>
      <c r="F44" s="94"/>
      <c r="G44" s="94"/>
      <c r="H44" s="94"/>
      <c r="I44" s="94"/>
      <c r="J44" s="94"/>
      <c r="K44" s="94"/>
      <c r="L44" s="94"/>
      <c r="M44" s="95"/>
      <c r="N44" s="38">
        <f t="shared" si="2"/>
        <v>0</v>
      </c>
      <c r="O44" s="45"/>
      <c r="P44" s="45" t="str">
        <f t="shared" si="3"/>
        <v>/</v>
      </c>
      <c r="U44">
        <v>1</v>
      </c>
    </row>
    <row r="45" ht="13.5" thickTop="1"/>
    <row r="46" spans="3:21" ht="12.75">
      <c r="C46" t="s">
        <v>152</v>
      </c>
      <c r="D46" s="24"/>
      <c r="U46">
        <f>SUM(U11:U44)</f>
        <v>31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&amp;CBSC Finale 12 oktober 2019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90" zoomScaleNormal="90" zoomScalePageLayoutView="0" workbookViewId="0" topLeftCell="A1">
      <selection activeCell="Y32" sqref="Y32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4.421875" style="0" customWidth="1"/>
    <col min="4" max="10" width="8.28125" style="10" customWidth="1"/>
    <col min="11" max="11" width="0.9921875" style="0" customWidth="1"/>
    <col min="12" max="12" width="17.00390625" style="0" customWidth="1"/>
    <col min="13" max="13" width="9.8515625" style="0" customWidth="1"/>
    <col min="14" max="14" width="5.28125" style="0" customWidth="1"/>
    <col min="15" max="15" width="2.57421875" style="0" customWidth="1"/>
    <col min="17" max="17" width="4.57421875" style="24" hidden="1" customWidth="1"/>
    <col min="18" max="19" width="0" style="0" hidden="1" customWidth="1"/>
    <col min="20" max="20" width="2.28125" style="0" hidden="1" customWidth="1"/>
    <col min="21" max="21" width="0" style="0" hidden="1" customWidth="1"/>
    <col min="22" max="22" width="9.7109375" style="10" customWidth="1"/>
    <col min="23" max="23" width="3.00390625" style="10" customWidth="1"/>
    <col min="24" max="24" width="4.140625" style="0" customWidth="1"/>
    <col min="25" max="25" width="21.28125" style="0" customWidth="1"/>
    <col min="26" max="26" width="8.8515625" style="0" customWidth="1"/>
    <col min="27" max="27" width="2.57421875" style="0" customWidth="1"/>
    <col min="29" max="29" width="3.57421875" style="0" customWidth="1"/>
    <col min="30" max="30" width="3.421875" style="0" customWidth="1"/>
  </cols>
  <sheetData>
    <row r="1" spans="6:8" ht="12.75">
      <c r="F1" s="16" t="s">
        <v>122</v>
      </c>
      <c r="G1" s="16"/>
      <c r="H1" s="16"/>
    </row>
    <row r="2" spans="6:8" ht="12.75">
      <c r="F2" s="16"/>
      <c r="G2" s="16"/>
      <c r="H2" s="16"/>
    </row>
    <row r="3" spans="2:27" s="9" customFormat="1" ht="12.75">
      <c r="B3" s="12" t="s">
        <v>1</v>
      </c>
      <c r="C3" s="12"/>
      <c r="D3" s="17">
        <v>44975</v>
      </c>
      <c r="E3" s="17">
        <v>45010</v>
      </c>
      <c r="F3" s="17">
        <v>45031</v>
      </c>
      <c r="G3" s="17">
        <v>45059</v>
      </c>
      <c r="H3" s="17">
        <v>45171</v>
      </c>
      <c r="I3" s="82">
        <v>45192</v>
      </c>
      <c r="J3" s="82">
        <v>45227</v>
      </c>
      <c r="K3" s="12"/>
      <c r="L3" s="18"/>
      <c r="M3" s="12" t="s">
        <v>28</v>
      </c>
      <c r="Q3" s="90"/>
      <c r="V3" s="10"/>
      <c r="W3" s="138"/>
      <c r="X3"/>
      <c r="Y3"/>
      <c r="Z3"/>
      <c r="AA3"/>
    </row>
    <row r="4" spans="2:27" s="9" customFormat="1" ht="3.75" customHeight="1">
      <c r="B4" s="12"/>
      <c r="C4" s="12"/>
      <c r="D4" s="14"/>
      <c r="E4" s="14"/>
      <c r="F4" s="14"/>
      <c r="G4" s="14"/>
      <c r="H4" s="14"/>
      <c r="I4" s="14"/>
      <c r="J4" s="14"/>
      <c r="K4" s="12"/>
      <c r="L4" s="12"/>
      <c r="M4" s="12"/>
      <c r="Q4" s="90"/>
      <c r="V4" s="138"/>
      <c r="W4" s="138"/>
      <c r="X4"/>
      <c r="Y4"/>
      <c r="Z4"/>
      <c r="AA4"/>
    </row>
    <row r="5" spans="1:30" s="71" customFormat="1" ht="12.75">
      <c r="A5" s="71">
        <v>1</v>
      </c>
      <c r="B5" s="147" t="s">
        <v>75</v>
      </c>
      <c r="C5" s="148"/>
      <c r="D5" s="232">
        <v>221.47</v>
      </c>
      <c r="E5" s="111">
        <v>218.82</v>
      </c>
      <c r="F5" s="111">
        <v>236.94</v>
      </c>
      <c r="G5" s="111"/>
      <c r="H5" s="111"/>
      <c r="I5" s="111"/>
      <c r="J5" s="111"/>
      <c r="K5" s="92"/>
      <c r="L5" s="92" t="s">
        <v>24</v>
      </c>
      <c r="M5" s="111">
        <f aca="true" t="shared" si="0" ref="M5:M38">SUM(D5:J5)</f>
        <v>677.23</v>
      </c>
      <c r="N5" s="71" t="s">
        <v>77</v>
      </c>
      <c r="Q5" s="225">
        <v>1</v>
      </c>
      <c r="R5" s="226" t="s">
        <v>72</v>
      </c>
      <c r="U5" s="71">
        <v>215.94</v>
      </c>
      <c r="V5" s="227"/>
      <c r="W5" s="228"/>
      <c r="X5" s="1"/>
      <c r="Y5" s="1"/>
      <c r="Z5" s="1"/>
      <c r="AA5" s="1"/>
      <c r="AB5" s="1"/>
      <c r="AC5" s="1"/>
      <c r="AD5" s="1"/>
    </row>
    <row r="6" spans="1:30" s="89" customFormat="1" ht="12.75">
      <c r="A6" s="89">
        <f aca="true" t="shared" si="1" ref="A6:A31">A5+1</f>
        <v>2</v>
      </c>
      <c r="B6" s="189" t="s">
        <v>74</v>
      </c>
      <c r="C6" s="48"/>
      <c r="D6" s="231">
        <v>214.9</v>
      </c>
      <c r="E6" s="114">
        <v>225.64</v>
      </c>
      <c r="F6" s="114">
        <v>233.12</v>
      </c>
      <c r="G6" s="114"/>
      <c r="H6" s="114"/>
      <c r="I6" s="114"/>
      <c r="J6" s="114"/>
      <c r="K6" s="141"/>
      <c r="L6" s="141" t="s">
        <v>24</v>
      </c>
      <c r="M6" s="114">
        <f t="shared" si="0"/>
        <v>673.66</v>
      </c>
      <c r="Q6" s="234">
        <v>2</v>
      </c>
      <c r="R6" s="88" t="s">
        <v>53</v>
      </c>
      <c r="U6" s="89">
        <v>213.95</v>
      </c>
      <c r="V6" s="235"/>
      <c r="W6" s="236"/>
      <c r="X6" s="220"/>
      <c r="Y6" s="237" t="s">
        <v>178</v>
      </c>
      <c r="Z6" s="237"/>
      <c r="AA6" s="237"/>
      <c r="AB6" s="237"/>
      <c r="AC6" s="220"/>
      <c r="AD6" s="220"/>
    </row>
    <row r="7" spans="1:27" s="9" customFormat="1" ht="12.75">
      <c r="A7" s="9">
        <f t="shared" si="1"/>
        <v>3</v>
      </c>
      <c r="B7" s="189" t="s">
        <v>66</v>
      </c>
      <c r="C7" s="48"/>
      <c r="D7" s="229">
        <v>205.9</v>
      </c>
      <c r="E7" s="113">
        <v>219</v>
      </c>
      <c r="F7" s="113">
        <v>230.28</v>
      </c>
      <c r="G7" s="113"/>
      <c r="H7" s="113"/>
      <c r="I7" s="113"/>
      <c r="J7" s="113"/>
      <c r="K7" s="14"/>
      <c r="L7" s="14" t="s">
        <v>24</v>
      </c>
      <c r="M7" s="114">
        <f t="shared" si="0"/>
        <v>655.18</v>
      </c>
      <c r="Q7" s="90">
        <v>3</v>
      </c>
      <c r="R7" s="88" t="s">
        <v>88</v>
      </c>
      <c r="U7" s="9">
        <v>211.11</v>
      </c>
      <c r="V7" s="138"/>
      <c r="W7" s="10"/>
      <c r="X7"/>
      <c r="Y7"/>
      <c r="Z7"/>
      <c r="AA7"/>
    </row>
    <row r="8" spans="1:30" s="9" customFormat="1" ht="12.75">
      <c r="A8" s="9">
        <f t="shared" si="1"/>
        <v>4</v>
      </c>
      <c r="B8" s="191" t="s">
        <v>110</v>
      </c>
      <c r="C8" s="48"/>
      <c r="D8" s="229">
        <v>217.28</v>
      </c>
      <c r="E8" s="113">
        <v>216.25</v>
      </c>
      <c r="F8" s="113">
        <v>221.22</v>
      </c>
      <c r="G8" s="113"/>
      <c r="H8" s="113"/>
      <c r="I8" s="113"/>
      <c r="J8" s="113"/>
      <c r="K8" s="14"/>
      <c r="L8" s="14" t="s">
        <v>24</v>
      </c>
      <c r="M8" s="114">
        <f t="shared" si="0"/>
        <v>654.75</v>
      </c>
      <c r="Q8" s="91">
        <v>4</v>
      </c>
      <c r="R8" s="87" t="s">
        <v>52</v>
      </c>
      <c r="U8" s="9">
        <v>208.43</v>
      </c>
      <c r="V8" s="138"/>
      <c r="W8" s="10"/>
      <c r="X8">
        <v>1</v>
      </c>
      <c r="Y8" t="s">
        <v>75</v>
      </c>
      <c r="Z8"/>
      <c r="AA8"/>
      <c r="AB8">
        <v>236.94</v>
      </c>
      <c r="AC8" t="s">
        <v>77</v>
      </c>
      <c r="AD8"/>
    </row>
    <row r="9" spans="1:30" s="9" customFormat="1" ht="12.75">
      <c r="A9" s="9">
        <f t="shared" si="1"/>
        <v>5</v>
      </c>
      <c r="B9" s="189" t="s">
        <v>69</v>
      </c>
      <c r="C9" s="48"/>
      <c r="D9" s="229">
        <v>210.57</v>
      </c>
      <c r="E9" s="113">
        <v>220.77</v>
      </c>
      <c r="F9" s="113">
        <v>219.6</v>
      </c>
      <c r="G9" s="113"/>
      <c r="H9" s="113"/>
      <c r="I9" s="113"/>
      <c r="J9" s="113"/>
      <c r="K9" s="14"/>
      <c r="L9" s="14" t="s">
        <v>24</v>
      </c>
      <c r="M9" s="114">
        <f t="shared" si="0"/>
        <v>650.94</v>
      </c>
      <c r="Q9" s="91">
        <v>5</v>
      </c>
      <c r="R9" s="87" t="s">
        <v>74</v>
      </c>
      <c r="U9" s="9">
        <v>204.97</v>
      </c>
      <c r="V9" s="138"/>
      <c r="W9" s="10"/>
      <c r="X9">
        <v>2</v>
      </c>
      <c r="Y9" t="s">
        <v>74</v>
      </c>
      <c r="Z9"/>
      <c r="AA9"/>
      <c r="AB9">
        <v>233.12</v>
      </c>
      <c r="AC9" t="s">
        <v>77</v>
      </c>
      <c r="AD9"/>
    </row>
    <row r="10" spans="1:29" s="9" customFormat="1" ht="12.75">
      <c r="A10" s="9">
        <f t="shared" si="1"/>
        <v>6</v>
      </c>
      <c r="B10" s="189" t="s">
        <v>125</v>
      </c>
      <c r="C10" s="48"/>
      <c r="D10" s="229">
        <v>208.04</v>
      </c>
      <c r="E10" s="113">
        <v>212.31</v>
      </c>
      <c r="F10" s="113">
        <v>224.33</v>
      </c>
      <c r="G10" s="113"/>
      <c r="H10" s="113"/>
      <c r="I10" s="113"/>
      <c r="J10" s="113"/>
      <c r="K10" s="14"/>
      <c r="L10" s="14" t="s">
        <v>24</v>
      </c>
      <c r="M10" s="114">
        <f t="shared" si="0"/>
        <v>644.6800000000001</v>
      </c>
      <c r="Q10" s="91">
        <v>6</v>
      </c>
      <c r="R10" s="87" t="s">
        <v>91</v>
      </c>
      <c r="U10" s="9">
        <v>204.8</v>
      </c>
      <c r="V10" s="10"/>
      <c r="W10" s="10"/>
      <c r="X10">
        <v>3</v>
      </c>
      <c r="Y10" t="s">
        <v>66</v>
      </c>
      <c r="Z10"/>
      <c r="AA10"/>
      <c r="AB10" s="157">
        <v>230.28</v>
      </c>
      <c r="AC10" s="9" t="s">
        <v>77</v>
      </c>
    </row>
    <row r="11" spans="1:29" s="9" customFormat="1" ht="12.75">
      <c r="A11" s="9">
        <f t="shared" si="1"/>
        <v>7</v>
      </c>
      <c r="B11" s="191" t="s">
        <v>113</v>
      </c>
      <c r="C11" s="48"/>
      <c r="D11" s="229">
        <v>220.69</v>
      </c>
      <c r="E11" s="113">
        <v>217.73</v>
      </c>
      <c r="F11" s="113">
        <v>191.87</v>
      </c>
      <c r="G11" s="113"/>
      <c r="H11" s="113"/>
      <c r="I11" s="113"/>
      <c r="J11" s="113"/>
      <c r="K11" s="14"/>
      <c r="L11" s="14" t="s">
        <v>24</v>
      </c>
      <c r="M11" s="114">
        <f t="shared" si="0"/>
        <v>630.29</v>
      </c>
      <c r="Q11" s="91">
        <v>7</v>
      </c>
      <c r="R11" s="88" t="s">
        <v>96</v>
      </c>
      <c r="U11" s="9">
        <v>203.01</v>
      </c>
      <c r="V11" s="10"/>
      <c r="W11" s="10"/>
      <c r="X11">
        <v>4</v>
      </c>
      <c r="Y11" t="s">
        <v>88</v>
      </c>
      <c r="Z11"/>
      <c r="AA11"/>
      <c r="AB11" s="157">
        <v>224.33</v>
      </c>
      <c r="AC11" s="58" t="s">
        <v>77</v>
      </c>
    </row>
    <row r="12" spans="1:29" s="9" customFormat="1" ht="12.75">
      <c r="A12" s="9">
        <f t="shared" si="1"/>
        <v>8</v>
      </c>
      <c r="B12" s="83" t="s">
        <v>73</v>
      </c>
      <c r="C12" s="48"/>
      <c r="D12" s="229">
        <v>203.96</v>
      </c>
      <c r="E12" s="113">
        <v>201.61</v>
      </c>
      <c r="F12" s="113">
        <v>216.26</v>
      </c>
      <c r="G12" s="113"/>
      <c r="H12" s="113"/>
      <c r="I12" s="113"/>
      <c r="J12" s="113"/>
      <c r="K12" s="14"/>
      <c r="L12" s="14" t="s">
        <v>24</v>
      </c>
      <c r="M12" s="114">
        <f t="shared" si="0"/>
        <v>621.83</v>
      </c>
      <c r="Q12" s="91">
        <v>8</v>
      </c>
      <c r="R12" s="9" t="s">
        <v>49</v>
      </c>
      <c r="U12" s="9">
        <v>198.45</v>
      </c>
      <c r="V12" s="10"/>
      <c r="W12" s="10"/>
      <c r="X12">
        <v>5</v>
      </c>
      <c r="Y12" t="s">
        <v>80</v>
      </c>
      <c r="Z12" s="45"/>
      <c r="AA12"/>
      <c r="AB12" s="157">
        <v>221.22</v>
      </c>
      <c r="AC12" s="58" t="s">
        <v>77</v>
      </c>
    </row>
    <row r="13" spans="1:29" s="9" customFormat="1" ht="12.75">
      <c r="A13" s="9">
        <f t="shared" si="1"/>
        <v>9</v>
      </c>
      <c r="B13" s="146" t="s">
        <v>81</v>
      </c>
      <c r="C13" s="48"/>
      <c r="D13" s="229">
        <v>188.6</v>
      </c>
      <c r="E13" s="113">
        <v>190.07</v>
      </c>
      <c r="F13" s="113">
        <v>200.7</v>
      </c>
      <c r="G13" s="113"/>
      <c r="H13" s="113"/>
      <c r="I13" s="113"/>
      <c r="J13" s="113"/>
      <c r="K13" s="14"/>
      <c r="L13" s="14" t="s">
        <v>24</v>
      </c>
      <c r="M13" s="114">
        <f t="shared" si="0"/>
        <v>579.3699999999999</v>
      </c>
      <c r="Q13" s="91">
        <v>9</v>
      </c>
      <c r="R13" s="87" t="s">
        <v>70</v>
      </c>
      <c r="U13" s="9">
        <v>193.71</v>
      </c>
      <c r="V13" s="10"/>
      <c r="W13" s="10"/>
      <c r="X13">
        <v>6</v>
      </c>
      <c r="Y13" t="s">
        <v>69</v>
      </c>
      <c r="Z13" s="45"/>
      <c r="AA13"/>
      <c r="AB13" s="45">
        <v>219.6</v>
      </c>
      <c r="AC13" s="58" t="s">
        <v>77</v>
      </c>
    </row>
    <row r="14" spans="1:29" s="9" customFormat="1" ht="12.75">
      <c r="A14" s="9">
        <f t="shared" si="1"/>
        <v>10</v>
      </c>
      <c r="B14" s="189" t="s">
        <v>130</v>
      </c>
      <c r="C14" s="48"/>
      <c r="D14" s="229">
        <v>175.69</v>
      </c>
      <c r="E14" s="113">
        <v>188.46</v>
      </c>
      <c r="F14" s="113">
        <v>199.67</v>
      </c>
      <c r="G14" s="113"/>
      <c r="H14" s="113"/>
      <c r="I14" s="113"/>
      <c r="J14" s="113"/>
      <c r="K14" s="14"/>
      <c r="L14" s="14" t="s">
        <v>24</v>
      </c>
      <c r="M14" s="114">
        <f t="shared" si="0"/>
        <v>563.8199999999999</v>
      </c>
      <c r="Q14" s="91">
        <v>10</v>
      </c>
      <c r="R14" s="88" t="s">
        <v>76</v>
      </c>
      <c r="U14" s="9">
        <v>188.33</v>
      </c>
      <c r="V14" s="10"/>
      <c r="W14" s="10"/>
      <c r="X14">
        <v>7</v>
      </c>
      <c r="Y14" t="s">
        <v>73</v>
      </c>
      <c r="Z14"/>
      <c r="AA14"/>
      <c r="AB14">
        <v>216.26</v>
      </c>
      <c r="AC14" s="58" t="s">
        <v>77</v>
      </c>
    </row>
    <row r="15" spans="1:30" s="9" customFormat="1" ht="12.75">
      <c r="A15" s="9">
        <f t="shared" si="1"/>
        <v>11</v>
      </c>
      <c r="B15" s="189" t="s">
        <v>87</v>
      </c>
      <c r="C15" s="48"/>
      <c r="D15" s="229">
        <v>175.58</v>
      </c>
      <c r="E15" s="113">
        <v>177.16</v>
      </c>
      <c r="F15" s="113">
        <v>194.93</v>
      </c>
      <c r="G15" s="113"/>
      <c r="H15" s="113"/>
      <c r="I15" s="113"/>
      <c r="J15" s="113"/>
      <c r="K15" s="14"/>
      <c r="L15" s="14" t="s">
        <v>24</v>
      </c>
      <c r="M15" s="114">
        <f t="shared" si="0"/>
        <v>547.6700000000001</v>
      </c>
      <c r="Q15" s="91">
        <v>11</v>
      </c>
      <c r="R15" s="87" t="s">
        <v>95</v>
      </c>
      <c r="U15" s="9">
        <v>187.12</v>
      </c>
      <c r="V15" s="10"/>
      <c r="W15" s="10"/>
      <c r="X15">
        <v>8</v>
      </c>
      <c r="Y15" t="s">
        <v>81</v>
      </c>
      <c r="Z15"/>
      <c r="AA15"/>
      <c r="AB15">
        <v>200.7</v>
      </c>
      <c r="AC15" s="58" t="s">
        <v>77</v>
      </c>
      <c r="AD15"/>
    </row>
    <row r="16" spans="1:30" s="9" customFormat="1" ht="12.75">
      <c r="A16" s="9">
        <f t="shared" si="1"/>
        <v>12</v>
      </c>
      <c r="B16" s="158" t="s">
        <v>133</v>
      </c>
      <c r="C16" s="48"/>
      <c r="D16" s="229">
        <v>139</v>
      </c>
      <c r="E16" s="113">
        <v>164.05</v>
      </c>
      <c r="F16" s="113">
        <v>170.38</v>
      </c>
      <c r="G16" s="114"/>
      <c r="H16" s="114"/>
      <c r="I16" s="114"/>
      <c r="J16" s="114"/>
      <c r="K16" s="14"/>
      <c r="L16" s="14" t="s">
        <v>24</v>
      </c>
      <c r="M16" s="114">
        <f t="shared" si="0"/>
        <v>473.43</v>
      </c>
      <c r="Q16" s="91">
        <v>12</v>
      </c>
      <c r="R16" s="87" t="s">
        <v>93</v>
      </c>
      <c r="U16" s="9">
        <v>186.27</v>
      </c>
      <c r="V16" s="10"/>
      <c r="W16" s="10"/>
      <c r="X16">
        <v>9</v>
      </c>
      <c r="Y16" t="s">
        <v>130</v>
      </c>
      <c r="Z16"/>
      <c r="AA16"/>
      <c r="AB16">
        <v>199.67</v>
      </c>
      <c r="AC16" s="58" t="s">
        <v>77</v>
      </c>
      <c r="AD16"/>
    </row>
    <row r="17" spans="1:30" s="9" customFormat="1" ht="12.75">
      <c r="A17" s="9">
        <f t="shared" si="1"/>
        <v>13</v>
      </c>
      <c r="B17" s="12" t="s">
        <v>104</v>
      </c>
      <c r="C17" s="48"/>
      <c r="D17" s="229">
        <v>165.73</v>
      </c>
      <c r="E17" s="113">
        <v>142.27</v>
      </c>
      <c r="F17" s="113">
        <v>153.53</v>
      </c>
      <c r="G17" s="113"/>
      <c r="H17" s="113"/>
      <c r="I17" s="113"/>
      <c r="J17" s="113"/>
      <c r="K17" s="14"/>
      <c r="L17" s="14" t="s">
        <v>24</v>
      </c>
      <c r="M17" s="114">
        <f t="shared" si="0"/>
        <v>461.53</v>
      </c>
      <c r="Q17" s="91">
        <v>13</v>
      </c>
      <c r="R17" s="87" t="s">
        <v>87</v>
      </c>
      <c r="U17" s="9">
        <v>181.75</v>
      </c>
      <c r="V17" s="10"/>
      <c r="W17" s="10"/>
      <c r="X17">
        <v>10</v>
      </c>
      <c r="Y17" t="s">
        <v>87</v>
      </c>
      <c r="Z17"/>
      <c r="AA17"/>
      <c r="AB17">
        <v>194.93</v>
      </c>
      <c r="AC17" s="58" t="s">
        <v>77</v>
      </c>
      <c r="AD17"/>
    </row>
    <row r="18" spans="1:30" s="9" customFormat="1" ht="12.75">
      <c r="A18" s="9">
        <f t="shared" si="1"/>
        <v>14</v>
      </c>
      <c r="B18" s="189" t="s">
        <v>109</v>
      </c>
      <c r="C18" s="48"/>
      <c r="D18" s="229">
        <v>150.03</v>
      </c>
      <c r="E18" s="113">
        <v>147.81</v>
      </c>
      <c r="F18" s="113">
        <v>141.57</v>
      </c>
      <c r="G18" s="113"/>
      <c r="H18" s="113"/>
      <c r="I18" s="113"/>
      <c r="J18" s="113"/>
      <c r="K18" s="14"/>
      <c r="L18" s="14" t="s">
        <v>24</v>
      </c>
      <c r="M18" s="114">
        <f t="shared" si="0"/>
        <v>439.41</v>
      </c>
      <c r="Q18" s="91">
        <v>14</v>
      </c>
      <c r="R18" s="87" t="s">
        <v>48</v>
      </c>
      <c r="U18" s="9">
        <v>180.9</v>
      </c>
      <c r="V18" s="10"/>
      <c r="W18" s="10"/>
      <c r="X18">
        <v>11</v>
      </c>
      <c r="Y18" t="s">
        <v>120</v>
      </c>
      <c r="Z18"/>
      <c r="AA18"/>
      <c r="AB18" s="45">
        <v>191.87</v>
      </c>
      <c r="AC18" s="58" t="s">
        <v>77</v>
      </c>
      <c r="AD18"/>
    </row>
    <row r="19" spans="1:30" s="9" customFormat="1" ht="12.75">
      <c r="A19" s="9">
        <f t="shared" si="1"/>
        <v>15</v>
      </c>
      <c r="B19" s="191" t="s">
        <v>126</v>
      </c>
      <c r="C19" s="48" t="s">
        <v>44</v>
      </c>
      <c r="D19" s="229">
        <v>127.91</v>
      </c>
      <c r="E19" s="113">
        <v>83.11</v>
      </c>
      <c r="F19" s="113">
        <v>97.99</v>
      </c>
      <c r="G19" s="113"/>
      <c r="H19" s="113"/>
      <c r="I19" s="113"/>
      <c r="J19" s="113"/>
      <c r="K19" s="14"/>
      <c r="L19" s="14" t="s">
        <v>24</v>
      </c>
      <c r="M19" s="114">
        <f t="shared" si="0"/>
        <v>309.01</v>
      </c>
      <c r="Q19" s="91">
        <v>15</v>
      </c>
      <c r="R19" s="88" t="s">
        <v>84</v>
      </c>
      <c r="U19" s="9">
        <v>168.99</v>
      </c>
      <c r="V19" s="10"/>
      <c r="W19" s="10"/>
      <c r="X19">
        <v>12</v>
      </c>
      <c r="Y19" t="s">
        <v>131</v>
      </c>
      <c r="Z19" s="45"/>
      <c r="AA19"/>
      <c r="AB19" s="45">
        <v>170.38</v>
      </c>
      <c r="AC19" s="58" t="s">
        <v>77</v>
      </c>
      <c r="AD19"/>
    </row>
    <row r="20" spans="1:29" s="9" customFormat="1" ht="12.75">
      <c r="A20" s="9">
        <f t="shared" si="1"/>
        <v>16</v>
      </c>
      <c r="B20" s="189" t="s">
        <v>84</v>
      </c>
      <c r="C20" s="48"/>
      <c r="D20" s="229">
        <v>147.98</v>
      </c>
      <c r="E20" s="113">
        <v>152.43</v>
      </c>
      <c r="F20" s="113">
        <v>0</v>
      </c>
      <c r="G20" s="113"/>
      <c r="H20" s="113"/>
      <c r="I20" s="113"/>
      <c r="J20" s="113"/>
      <c r="K20" s="14"/>
      <c r="L20" s="14" t="s">
        <v>24</v>
      </c>
      <c r="M20" s="114">
        <f t="shared" si="0"/>
        <v>300.40999999999997</v>
      </c>
      <c r="Q20" s="91">
        <v>16</v>
      </c>
      <c r="R20" s="87" t="s">
        <v>86</v>
      </c>
      <c r="U20" s="9">
        <v>162.26</v>
      </c>
      <c r="V20" s="10"/>
      <c r="W20" s="10"/>
      <c r="X20">
        <v>13</v>
      </c>
      <c r="Y20" t="s">
        <v>129</v>
      </c>
      <c r="Z20"/>
      <c r="AA20"/>
      <c r="AB20">
        <v>155.57</v>
      </c>
      <c r="AC20" s="58" t="s">
        <v>77</v>
      </c>
    </row>
    <row r="21" spans="1:30" s="9" customFormat="1" ht="12.75">
      <c r="A21" s="9">
        <f t="shared" si="1"/>
        <v>17</v>
      </c>
      <c r="B21" s="189" t="s">
        <v>128</v>
      </c>
      <c r="C21" s="48"/>
      <c r="D21" s="231">
        <v>229.36</v>
      </c>
      <c r="E21" s="114">
        <v>0</v>
      </c>
      <c r="F21" s="114">
        <v>0</v>
      </c>
      <c r="G21" s="114"/>
      <c r="H21" s="114"/>
      <c r="I21" s="114"/>
      <c r="J21" s="114"/>
      <c r="K21" s="141"/>
      <c r="L21" s="141" t="s">
        <v>24</v>
      </c>
      <c r="M21" s="114">
        <f t="shared" si="0"/>
        <v>229.36</v>
      </c>
      <c r="Q21" s="91">
        <v>17</v>
      </c>
      <c r="R21" s="87" t="s">
        <v>89</v>
      </c>
      <c r="U21" s="9">
        <v>156.47</v>
      </c>
      <c r="V21" s="10"/>
      <c r="W21" s="10"/>
      <c r="X21">
        <v>14</v>
      </c>
      <c r="Y21" t="s">
        <v>104</v>
      </c>
      <c r="Z21" s="45"/>
      <c r="AA21"/>
      <c r="AB21" s="45">
        <v>153.53</v>
      </c>
      <c r="AC21" s="58" t="s">
        <v>77</v>
      </c>
      <c r="AD21"/>
    </row>
    <row r="22" spans="1:30" s="9" customFormat="1" ht="12.75">
      <c r="A22" s="9">
        <f t="shared" si="1"/>
        <v>18</v>
      </c>
      <c r="B22" s="189" t="s">
        <v>101</v>
      </c>
      <c r="C22" s="48"/>
      <c r="D22" s="224">
        <v>0</v>
      </c>
      <c r="E22" s="114">
        <v>215.91</v>
      </c>
      <c r="F22" s="114">
        <v>0</v>
      </c>
      <c r="G22" s="114"/>
      <c r="H22" s="114"/>
      <c r="I22" s="114"/>
      <c r="J22" s="114"/>
      <c r="K22" s="141"/>
      <c r="L22" s="141" t="s">
        <v>24</v>
      </c>
      <c r="M22" s="114">
        <f t="shared" si="0"/>
        <v>215.91</v>
      </c>
      <c r="Q22" s="91">
        <v>18</v>
      </c>
      <c r="R22" s="89" t="s">
        <v>82</v>
      </c>
      <c r="U22" s="9">
        <v>139.32</v>
      </c>
      <c r="V22" s="10"/>
      <c r="W22" s="10"/>
      <c r="X22">
        <v>15</v>
      </c>
      <c r="Y22" t="s">
        <v>109</v>
      </c>
      <c r="Z22" s="45"/>
      <c r="AA22"/>
      <c r="AB22" s="157">
        <v>141.57</v>
      </c>
      <c r="AC22" s="58" t="s">
        <v>77</v>
      </c>
      <c r="AD22"/>
    </row>
    <row r="23" spans="1:29" s="9" customFormat="1" ht="12.75">
      <c r="A23" s="9">
        <f t="shared" si="1"/>
        <v>19</v>
      </c>
      <c r="B23" s="146" t="s">
        <v>72</v>
      </c>
      <c r="C23" s="48"/>
      <c r="D23" s="223">
        <v>0</v>
      </c>
      <c r="E23" s="113">
        <v>199.38</v>
      </c>
      <c r="F23" s="113">
        <v>0</v>
      </c>
      <c r="G23" s="113"/>
      <c r="H23" s="113"/>
      <c r="I23" s="113"/>
      <c r="J23" s="113"/>
      <c r="K23" s="14"/>
      <c r="L23" s="14" t="s">
        <v>24</v>
      </c>
      <c r="M23" s="114">
        <f t="shared" si="0"/>
        <v>199.38</v>
      </c>
      <c r="Q23" s="91">
        <v>19</v>
      </c>
      <c r="R23" s="87" t="s">
        <v>85</v>
      </c>
      <c r="U23" s="9">
        <v>127.37</v>
      </c>
      <c r="V23" s="10"/>
      <c r="W23" s="10"/>
      <c r="X23">
        <v>16</v>
      </c>
      <c r="Y23" t="s">
        <v>82</v>
      </c>
      <c r="Z23" s="45"/>
      <c r="AA23"/>
      <c r="AB23" s="45">
        <v>97.99</v>
      </c>
      <c r="AC23" s="58" t="s">
        <v>77</v>
      </c>
    </row>
    <row r="24" spans="1:29" s="9" customFormat="1" ht="12.75">
      <c r="A24" s="9">
        <f t="shared" si="1"/>
        <v>20</v>
      </c>
      <c r="B24" s="189" t="s">
        <v>71</v>
      </c>
      <c r="C24" s="48"/>
      <c r="D24" s="223">
        <v>0</v>
      </c>
      <c r="E24" s="113">
        <v>194.46</v>
      </c>
      <c r="F24" s="113">
        <v>0</v>
      </c>
      <c r="G24" s="113"/>
      <c r="H24" s="113"/>
      <c r="I24" s="113"/>
      <c r="J24" s="113"/>
      <c r="K24" s="14"/>
      <c r="L24" s="14" t="s">
        <v>24</v>
      </c>
      <c r="M24" s="114">
        <f t="shared" si="0"/>
        <v>194.46</v>
      </c>
      <c r="Q24" s="90"/>
      <c r="V24" s="10"/>
      <c r="W24" s="10"/>
      <c r="X24">
        <v>17</v>
      </c>
      <c r="Y24" t="s">
        <v>117</v>
      </c>
      <c r="Z24"/>
      <c r="AA24"/>
      <c r="AB24" s="45">
        <v>96.38</v>
      </c>
      <c r="AC24" s="58" t="s">
        <v>77</v>
      </c>
    </row>
    <row r="25" spans="1:30" s="9" customFormat="1" ht="12.75">
      <c r="A25" s="9">
        <f t="shared" si="1"/>
        <v>21</v>
      </c>
      <c r="B25" s="189" t="s">
        <v>129</v>
      </c>
      <c r="C25" s="48"/>
      <c r="D25" s="223">
        <v>0</v>
      </c>
      <c r="E25" s="113">
        <v>0</v>
      </c>
      <c r="F25" s="113">
        <v>155.57</v>
      </c>
      <c r="G25" s="113"/>
      <c r="H25" s="113"/>
      <c r="I25" s="113"/>
      <c r="J25" s="113"/>
      <c r="K25" s="14"/>
      <c r="L25" s="14" t="s">
        <v>24</v>
      </c>
      <c r="M25" s="114">
        <f t="shared" si="0"/>
        <v>155.57</v>
      </c>
      <c r="Q25" s="90"/>
      <c r="V25" s="10"/>
      <c r="W25" s="10"/>
      <c r="X25">
        <v>18</v>
      </c>
      <c r="Y25" t="s">
        <v>85</v>
      </c>
      <c r="Z25"/>
      <c r="AA25"/>
      <c r="AB25">
        <v>0</v>
      </c>
      <c r="AC25" s="58" t="s">
        <v>77</v>
      </c>
      <c r="AD25"/>
    </row>
    <row r="26" spans="1:30" s="9" customFormat="1" ht="12.75">
      <c r="A26" s="9">
        <f t="shared" si="1"/>
        <v>22</v>
      </c>
      <c r="B26" s="189" t="s">
        <v>127</v>
      </c>
      <c r="C26" s="48" t="s">
        <v>44</v>
      </c>
      <c r="D26" s="229">
        <v>143.33</v>
      </c>
      <c r="E26" s="113">
        <v>0</v>
      </c>
      <c r="F26" s="113">
        <v>0</v>
      </c>
      <c r="G26" s="113"/>
      <c r="H26" s="113"/>
      <c r="I26" s="113"/>
      <c r="J26" s="113"/>
      <c r="K26" s="14"/>
      <c r="L26" s="14" t="s">
        <v>24</v>
      </c>
      <c r="M26" s="114">
        <f t="shared" si="0"/>
        <v>143.33</v>
      </c>
      <c r="Q26" s="90"/>
      <c r="V26" s="10"/>
      <c r="W26" s="10"/>
      <c r="X26"/>
      <c r="Y26"/>
      <c r="Z26"/>
      <c r="AA26"/>
      <c r="AB26"/>
      <c r="AC26"/>
      <c r="AD26"/>
    </row>
    <row r="27" spans="1:30" s="9" customFormat="1" ht="12.75">
      <c r="A27" s="9">
        <f t="shared" si="1"/>
        <v>23</v>
      </c>
      <c r="B27" s="146" t="s">
        <v>182</v>
      </c>
      <c r="C27" s="48" t="s">
        <v>44</v>
      </c>
      <c r="D27" s="223">
        <v>0</v>
      </c>
      <c r="E27" s="113">
        <v>0</v>
      </c>
      <c r="F27" s="113">
        <v>96.38</v>
      </c>
      <c r="G27" s="113"/>
      <c r="H27" s="113"/>
      <c r="I27" s="113"/>
      <c r="J27" s="113"/>
      <c r="K27" s="14"/>
      <c r="L27" s="14" t="s">
        <v>24</v>
      </c>
      <c r="M27" s="114">
        <f t="shared" si="0"/>
        <v>96.38</v>
      </c>
      <c r="Q27" s="90"/>
      <c r="V27" s="10"/>
      <c r="W27" s="10"/>
      <c r="X27"/>
      <c r="Y27"/>
      <c r="Z27"/>
      <c r="AA27"/>
      <c r="AB27"/>
      <c r="AC27"/>
      <c r="AD27"/>
    </row>
    <row r="28" spans="1:30" s="9" customFormat="1" ht="12.75">
      <c r="A28" s="9">
        <f t="shared" si="1"/>
        <v>24</v>
      </c>
      <c r="B28" s="189" t="s">
        <v>124</v>
      </c>
      <c r="C28" s="48"/>
      <c r="D28" s="223">
        <v>0</v>
      </c>
      <c r="E28" s="113">
        <v>0</v>
      </c>
      <c r="F28" s="113">
        <v>0</v>
      </c>
      <c r="G28" s="113"/>
      <c r="H28" s="113"/>
      <c r="I28" s="113"/>
      <c r="J28" s="113"/>
      <c r="K28" s="14"/>
      <c r="L28" s="14" t="s">
        <v>24</v>
      </c>
      <c r="M28" s="114">
        <f t="shared" si="0"/>
        <v>0</v>
      </c>
      <c r="Q28" s="90"/>
      <c r="V28" s="10"/>
      <c r="W28" s="10"/>
      <c r="X28"/>
      <c r="Y28"/>
      <c r="Z28"/>
      <c r="AA28"/>
      <c r="AB28"/>
      <c r="AC28"/>
      <c r="AD28"/>
    </row>
    <row r="29" spans="1:30" s="9" customFormat="1" ht="12.75">
      <c r="A29" s="9">
        <f t="shared" si="1"/>
        <v>25</v>
      </c>
      <c r="B29" s="189" t="s">
        <v>76</v>
      </c>
      <c r="C29" s="48"/>
      <c r="D29" s="223">
        <v>0</v>
      </c>
      <c r="E29" s="113">
        <v>0</v>
      </c>
      <c r="F29" s="113">
        <v>0</v>
      </c>
      <c r="G29" s="113"/>
      <c r="H29" s="113"/>
      <c r="I29" s="113"/>
      <c r="J29" s="113"/>
      <c r="K29" s="14"/>
      <c r="L29" s="14" t="s">
        <v>24</v>
      </c>
      <c r="M29" s="114">
        <f t="shared" si="0"/>
        <v>0</v>
      </c>
      <c r="Q29" s="90"/>
      <c r="V29" s="10"/>
      <c r="W29" s="10"/>
      <c r="X29"/>
      <c r="Y29"/>
      <c r="Z29"/>
      <c r="AA29"/>
      <c r="AB29"/>
      <c r="AC29"/>
      <c r="AD29"/>
    </row>
    <row r="30" spans="1:30" s="9" customFormat="1" ht="12.75">
      <c r="A30" s="9">
        <f t="shared" si="1"/>
        <v>26</v>
      </c>
      <c r="B30" s="12" t="s">
        <v>89</v>
      </c>
      <c r="C30" s="48"/>
      <c r="D30" s="223">
        <v>0</v>
      </c>
      <c r="E30" s="113">
        <v>0</v>
      </c>
      <c r="F30" s="113">
        <v>0</v>
      </c>
      <c r="G30" s="113"/>
      <c r="H30" s="113"/>
      <c r="I30" s="113"/>
      <c r="J30" s="113"/>
      <c r="K30" s="14"/>
      <c r="L30" s="14" t="s">
        <v>24</v>
      </c>
      <c r="M30" s="114">
        <f t="shared" si="0"/>
        <v>0</v>
      </c>
      <c r="Q30" s="90"/>
      <c r="V30" s="10"/>
      <c r="W30" s="138"/>
      <c r="X30"/>
      <c r="Y30"/>
      <c r="Z30"/>
      <c r="AA30"/>
      <c r="AB30"/>
      <c r="AC30"/>
      <c r="AD30"/>
    </row>
    <row r="31" spans="1:30" s="9" customFormat="1" ht="12.75">
      <c r="A31" s="9">
        <f t="shared" si="1"/>
        <v>27</v>
      </c>
      <c r="B31" s="189" t="s">
        <v>119</v>
      </c>
      <c r="C31" s="48"/>
      <c r="D31" s="223">
        <v>0</v>
      </c>
      <c r="E31" s="113">
        <v>0</v>
      </c>
      <c r="F31" s="113">
        <v>0</v>
      </c>
      <c r="G31" s="113"/>
      <c r="H31" s="113"/>
      <c r="I31" s="113"/>
      <c r="J31" s="113"/>
      <c r="K31" s="14"/>
      <c r="L31" s="14" t="s">
        <v>24</v>
      </c>
      <c r="M31" s="114">
        <f t="shared" si="0"/>
        <v>0</v>
      </c>
      <c r="Q31" s="90"/>
      <c r="V31" s="10"/>
      <c r="W31" s="138"/>
      <c r="X31"/>
      <c r="Y31"/>
      <c r="Z31"/>
      <c r="AA31"/>
      <c r="AB31"/>
      <c r="AC31"/>
      <c r="AD31"/>
    </row>
    <row r="32" spans="1:30" s="9" customFormat="1" ht="12.75">
      <c r="A32" s="9">
        <v>28</v>
      </c>
      <c r="B32" s="189" t="s">
        <v>111</v>
      </c>
      <c r="C32" s="48"/>
      <c r="D32" s="223">
        <v>0</v>
      </c>
      <c r="E32" s="113">
        <v>0</v>
      </c>
      <c r="F32" s="113">
        <v>0</v>
      </c>
      <c r="G32" s="113"/>
      <c r="H32" s="113"/>
      <c r="I32" s="113"/>
      <c r="J32" s="113"/>
      <c r="K32" s="14"/>
      <c r="L32" s="14" t="s">
        <v>24</v>
      </c>
      <c r="M32" s="114">
        <f t="shared" si="0"/>
        <v>0</v>
      </c>
      <c r="Q32" s="90"/>
      <c r="V32" s="10"/>
      <c r="W32" s="138"/>
      <c r="X32"/>
      <c r="Y32"/>
      <c r="Z32"/>
      <c r="AA32"/>
      <c r="AB32"/>
      <c r="AC32"/>
      <c r="AD32"/>
    </row>
    <row r="33" spans="1:30" s="9" customFormat="1" ht="12.75">
      <c r="A33" s="9">
        <v>29</v>
      </c>
      <c r="B33" s="12" t="s">
        <v>85</v>
      </c>
      <c r="C33" s="48"/>
      <c r="D33" s="223">
        <v>0</v>
      </c>
      <c r="E33" s="113">
        <v>0</v>
      </c>
      <c r="F33" s="113">
        <v>0</v>
      </c>
      <c r="G33" s="113"/>
      <c r="H33" s="113"/>
      <c r="I33" s="113"/>
      <c r="J33" s="113"/>
      <c r="K33" s="14"/>
      <c r="L33" s="14" t="s">
        <v>24</v>
      </c>
      <c r="M33" s="114">
        <f t="shared" si="0"/>
        <v>0</v>
      </c>
      <c r="Q33" s="90"/>
      <c r="V33" s="10"/>
      <c r="W33" s="138"/>
      <c r="X33"/>
      <c r="Y33"/>
      <c r="Z33"/>
      <c r="AA33"/>
      <c r="AB33"/>
      <c r="AC33"/>
      <c r="AD33"/>
    </row>
    <row r="34" spans="1:28" s="9" customFormat="1" ht="12.75">
      <c r="A34" s="9">
        <v>30</v>
      </c>
      <c r="B34" s="190" t="s">
        <v>114</v>
      </c>
      <c r="C34" s="48" t="s">
        <v>44</v>
      </c>
      <c r="D34" s="224">
        <v>0</v>
      </c>
      <c r="E34" s="114">
        <v>0</v>
      </c>
      <c r="F34" s="114">
        <v>0</v>
      </c>
      <c r="G34" s="114"/>
      <c r="H34" s="114"/>
      <c r="I34" s="114"/>
      <c r="J34" s="114"/>
      <c r="K34" s="141"/>
      <c r="L34" s="141" t="s">
        <v>24</v>
      </c>
      <c r="M34" s="114">
        <f t="shared" si="0"/>
        <v>0</v>
      </c>
      <c r="Q34" s="90"/>
      <c r="V34" s="10"/>
      <c r="W34" s="138"/>
      <c r="X34"/>
      <c r="Y34"/>
      <c r="Z34"/>
      <c r="AA34"/>
      <c r="AB34"/>
    </row>
    <row r="35" spans="1:30" s="9" customFormat="1" ht="12.75">
      <c r="A35" s="9">
        <v>36</v>
      </c>
      <c r="B35" s="12"/>
      <c r="C35" s="12"/>
      <c r="D35" s="113"/>
      <c r="E35" s="113"/>
      <c r="F35" s="113"/>
      <c r="G35" s="113"/>
      <c r="H35" s="113"/>
      <c r="I35" s="113"/>
      <c r="J35" s="113"/>
      <c r="K35" s="14"/>
      <c r="L35" s="14" t="s">
        <v>24</v>
      </c>
      <c r="M35" s="114">
        <f t="shared" si="0"/>
        <v>0</v>
      </c>
      <c r="Q35" s="90"/>
      <c r="R35"/>
      <c r="S35"/>
      <c r="T35"/>
      <c r="U35"/>
      <c r="V35" s="10"/>
      <c r="W35" s="138"/>
      <c r="X35"/>
      <c r="Y35"/>
      <c r="Z35"/>
      <c r="AA35"/>
      <c r="AB35"/>
      <c r="AC35"/>
      <c r="AD35"/>
    </row>
    <row r="36" spans="1:30" s="9" customFormat="1" ht="12.75">
      <c r="A36" s="9">
        <v>37</v>
      </c>
      <c r="B36" s="12"/>
      <c r="C36" s="12"/>
      <c r="D36" s="113"/>
      <c r="E36" s="113"/>
      <c r="F36" s="113"/>
      <c r="G36" s="113"/>
      <c r="H36" s="113"/>
      <c r="I36" s="113"/>
      <c r="J36" s="113"/>
      <c r="K36" s="14"/>
      <c r="L36" s="14" t="s">
        <v>24</v>
      </c>
      <c r="M36" s="114">
        <f t="shared" si="0"/>
        <v>0</v>
      </c>
      <c r="Q36" s="90"/>
      <c r="R36"/>
      <c r="S36"/>
      <c r="T36"/>
      <c r="U36"/>
      <c r="V36" s="10"/>
      <c r="W36" s="138"/>
      <c r="X36"/>
      <c r="Y36"/>
      <c r="Z36"/>
      <c r="AA36"/>
      <c r="AB36"/>
      <c r="AC36"/>
      <c r="AD36"/>
    </row>
    <row r="37" spans="1:30" s="9" customFormat="1" ht="12.75">
      <c r="A37" s="9">
        <v>38</v>
      </c>
      <c r="B37" s="12"/>
      <c r="C37" s="12"/>
      <c r="D37" s="113"/>
      <c r="E37" s="113"/>
      <c r="F37" s="113"/>
      <c r="G37" s="113"/>
      <c r="H37" s="113"/>
      <c r="I37" s="113"/>
      <c r="J37" s="113"/>
      <c r="K37" s="14"/>
      <c r="L37" s="14" t="s">
        <v>24</v>
      </c>
      <c r="M37" s="114">
        <f t="shared" si="0"/>
        <v>0</v>
      </c>
      <c r="Q37" s="90"/>
      <c r="R37"/>
      <c r="S37"/>
      <c r="T37"/>
      <c r="U37"/>
      <c r="V37" s="10"/>
      <c r="W37" s="138"/>
      <c r="X37"/>
      <c r="Y37"/>
      <c r="Z37"/>
      <c r="AA37"/>
      <c r="AB37"/>
      <c r="AC37"/>
      <c r="AD37"/>
    </row>
    <row r="38" spans="1:30" s="9" customFormat="1" ht="12.75">
      <c r="A38" s="9">
        <v>38</v>
      </c>
      <c r="B38" s="12"/>
      <c r="C38" s="12"/>
      <c r="D38" s="113"/>
      <c r="E38" s="113"/>
      <c r="F38" s="113"/>
      <c r="G38" s="113"/>
      <c r="H38" s="113"/>
      <c r="I38" s="113"/>
      <c r="J38" s="113"/>
      <c r="K38" s="14"/>
      <c r="L38" s="14" t="s">
        <v>24</v>
      </c>
      <c r="M38" s="114">
        <f t="shared" si="0"/>
        <v>0</v>
      </c>
      <c r="Q38" s="90"/>
      <c r="R38"/>
      <c r="S38"/>
      <c r="T38"/>
      <c r="U38"/>
      <c r="V38" s="10"/>
      <c r="W38" s="138"/>
      <c r="X38"/>
      <c r="Y38"/>
      <c r="Z38"/>
      <c r="AA38"/>
      <c r="AB38"/>
      <c r="AC38"/>
      <c r="AD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 Opdebeeck</cp:lastModifiedBy>
  <cp:lastPrinted>2022-10-19T16:32:18Z</cp:lastPrinted>
  <dcterms:created xsi:type="dcterms:W3CDTF">2011-10-17T08:30:46Z</dcterms:created>
  <dcterms:modified xsi:type="dcterms:W3CDTF">2024-04-21T12:49:42Z</dcterms:modified>
  <cp:category/>
  <cp:version/>
  <cp:contentType/>
  <cp:contentStatus/>
</cp:coreProperties>
</file>